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Allan Wailoo\DSU\2022 Projects\Severity modifiers report\Calculator\Excel\"/>
    </mc:Choice>
  </mc:AlternateContent>
  <xr:revisionPtr revIDLastSave="0" documentId="13_ncr:1_{5AA511CF-0629-4A9F-B2CF-2C66359FBA0A}" xr6:coauthVersionLast="47" xr6:coauthVersionMax="47" xr10:uidLastSave="{00000000-0000-0000-0000-000000000000}"/>
  <bookViews>
    <workbookView xWindow="-110" yWindow="-110" windowWidth="19420" windowHeight="12420" tabRatio="426" xr2:uid="{2E654FDC-3FBF-4D8D-8234-017383B2BD9F}"/>
  </bookViews>
  <sheets>
    <sheet name="AW calculator" sheetId="5" r:id="rId1"/>
  </sheets>
  <definedNames>
    <definedName name="Age">'AW calculator'!$B$5</definedName>
    <definedName name="Disc">'AW calculator'!$B$3</definedName>
    <definedName name="Female">'AW calculator'!$B$4</definedName>
    <definedName name="lifetable">'AW calculator'!$A$9:$E$109</definedName>
    <definedName name="util">'AW calculator'!$E$3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5" l="1"/>
  <c r="K3" i="5"/>
  <c r="I10" i="5" l="1"/>
  <c r="I11" i="5"/>
  <c r="I12" i="5"/>
  <c r="I13" i="5"/>
  <c r="I14" i="5"/>
  <c r="I15" i="5"/>
  <c r="I16" i="5"/>
  <c r="I17" i="5"/>
  <c r="E17" i="5" s="1"/>
  <c r="I18" i="5"/>
  <c r="I19" i="5"/>
  <c r="I20" i="5"/>
  <c r="I21" i="5"/>
  <c r="I22" i="5"/>
  <c r="I23" i="5"/>
  <c r="I24" i="5"/>
  <c r="I25" i="5"/>
  <c r="E25" i="5" s="1"/>
  <c r="I26" i="5"/>
  <c r="I27" i="5"/>
  <c r="I28" i="5"/>
  <c r="I29" i="5"/>
  <c r="I30" i="5"/>
  <c r="I31" i="5"/>
  <c r="I32" i="5"/>
  <c r="I33" i="5"/>
  <c r="E33" i="5" s="1"/>
  <c r="I34" i="5"/>
  <c r="I35" i="5"/>
  <c r="I36" i="5"/>
  <c r="I37" i="5"/>
  <c r="I38" i="5"/>
  <c r="I39" i="5"/>
  <c r="I40" i="5"/>
  <c r="I41" i="5"/>
  <c r="E41" i="5" s="1"/>
  <c r="I42" i="5"/>
  <c r="I43" i="5"/>
  <c r="I44" i="5"/>
  <c r="I45" i="5"/>
  <c r="I46" i="5"/>
  <c r="I47" i="5"/>
  <c r="I48" i="5"/>
  <c r="I49" i="5"/>
  <c r="E49" i="5" s="1"/>
  <c r="I50" i="5"/>
  <c r="I51" i="5"/>
  <c r="I52" i="5"/>
  <c r="I53" i="5"/>
  <c r="I54" i="5"/>
  <c r="I55" i="5"/>
  <c r="I56" i="5"/>
  <c r="I57" i="5"/>
  <c r="E57" i="5" s="1"/>
  <c r="I58" i="5"/>
  <c r="I59" i="5"/>
  <c r="I60" i="5"/>
  <c r="I61" i="5"/>
  <c r="I62" i="5"/>
  <c r="I63" i="5"/>
  <c r="I64" i="5"/>
  <c r="I65" i="5"/>
  <c r="E65" i="5" s="1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E81" i="5" s="1"/>
  <c r="I82" i="5"/>
  <c r="I83" i="5"/>
  <c r="I84" i="5"/>
  <c r="I85" i="5"/>
  <c r="I86" i="5"/>
  <c r="I87" i="5"/>
  <c r="I88" i="5"/>
  <c r="I89" i="5"/>
  <c r="E89" i="5" s="1"/>
  <c r="I90" i="5"/>
  <c r="I91" i="5"/>
  <c r="I92" i="5"/>
  <c r="I93" i="5"/>
  <c r="I94" i="5"/>
  <c r="I95" i="5"/>
  <c r="I96" i="5"/>
  <c r="I97" i="5"/>
  <c r="E97" i="5" s="1"/>
  <c r="I98" i="5"/>
  <c r="I99" i="5"/>
  <c r="I100" i="5"/>
  <c r="I101" i="5"/>
  <c r="I102" i="5"/>
  <c r="I103" i="5"/>
  <c r="I104" i="5"/>
  <c r="I105" i="5"/>
  <c r="E105" i="5" s="1"/>
  <c r="I106" i="5"/>
  <c r="I107" i="5"/>
  <c r="I108" i="5"/>
  <c r="I109" i="5"/>
  <c r="I110" i="5"/>
  <c r="I9" i="5"/>
  <c r="H10" i="5"/>
  <c r="D10" i="5" s="1"/>
  <c r="H11" i="5"/>
  <c r="H12" i="5"/>
  <c r="H13" i="5"/>
  <c r="H14" i="5"/>
  <c r="H15" i="5"/>
  <c r="D15" i="5" s="1"/>
  <c r="H16" i="5"/>
  <c r="H17" i="5"/>
  <c r="H18" i="5"/>
  <c r="D18" i="5" s="1"/>
  <c r="H19" i="5"/>
  <c r="H20" i="5"/>
  <c r="H21" i="5"/>
  <c r="H22" i="5"/>
  <c r="H23" i="5"/>
  <c r="D23" i="5" s="1"/>
  <c r="H24" i="5"/>
  <c r="H25" i="5"/>
  <c r="H26" i="5"/>
  <c r="D26" i="5" s="1"/>
  <c r="H27" i="5"/>
  <c r="H28" i="5"/>
  <c r="H29" i="5"/>
  <c r="H30" i="5"/>
  <c r="H31" i="5"/>
  <c r="D31" i="5" s="1"/>
  <c r="H32" i="5"/>
  <c r="H33" i="5"/>
  <c r="H34" i="5"/>
  <c r="D34" i="5" s="1"/>
  <c r="H35" i="5"/>
  <c r="H36" i="5"/>
  <c r="H37" i="5"/>
  <c r="H38" i="5"/>
  <c r="H39" i="5"/>
  <c r="D39" i="5" s="1"/>
  <c r="H40" i="5"/>
  <c r="H41" i="5"/>
  <c r="H42" i="5"/>
  <c r="D42" i="5" s="1"/>
  <c r="H43" i="5"/>
  <c r="H44" i="5"/>
  <c r="H45" i="5"/>
  <c r="H46" i="5"/>
  <c r="H47" i="5"/>
  <c r="D47" i="5" s="1"/>
  <c r="H48" i="5"/>
  <c r="H49" i="5"/>
  <c r="H50" i="5"/>
  <c r="D50" i="5" s="1"/>
  <c r="H51" i="5"/>
  <c r="H52" i="5"/>
  <c r="H53" i="5"/>
  <c r="H54" i="5"/>
  <c r="H55" i="5"/>
  <c r="D55" i="5" s="1"/>
  <c r="H56" i="5"/>
  <c r="H57" i="5"/>
  <c r="H58" i="5"/>
  <c r="D58" i="5" s="1"/>
  <c r="H59" i="5"/>
  <c r="H60" i="5"/>
  <c r="H61" i="5"/>
  <c r="H62" i="5"/>
  <c r="H63" i="5"/>
  <c r="D63" i="5" s="1"/>
  <c r="H64" i="5"/>
  <c r="H65" i="5"/>
  <c r="H66" i="5"/>
  <c r="D66" i="5" s="1"/>
  <c r="H67" i="5"/>
  <c r="H68" i="5"/>
  <c r="H69" i="5"/>
  <c r="H70" i="5"/>
  <c r="H71" i="5"/>
  <c r="H72" i="5"/>
  <c r="H73" i="5"/>
  <c r="H74" i="5"/>
  <c r="D74" i="5" s="1"/>
  <c r="H75" i="5"/>
  <c r="H76" i="5"/>
  <c r="H77" i="5"/>
  <c r="H78" i="5"/>
  <c r="H79" i="5"/>
  <c r="H80" i="5"/>
  <c r="H81" i="5"/>
  <c r="H82" i="5"/>
  <c r="D82" i="5" s="1"/>
  <c r="H83" i="5"/>
  <c r="H84" i="5"/>
  <c r="H85" i="5"/>
  <c r="H86" i="5"/>
  <c r="H87" i="5"/>
  <c r="H88" i="5"/>
  <c r="H89" i="5"/>
  <c r="H90" i="5"/>
  <c r="D90" i="5" s="1"/>
  <c r="H91" i="5"/>
  <c r="H92" i="5"/>
  <c r="H93" i="5"/>
  <c r="H94" i="5"/>
  <c r="H95" i="5"/>
  <c r="D95" i="5" s="1"/>
  <c r="H96" i="5"/>
  <c r="H97" i="5"/>
  <c r="H98" i="5"/>
  <c r="D98" i="5" s="1"/>
  <c r="H99" i="5"/>
  <c r="H100" i="5"/>
  <c r="H101" i="5"/>
  <c r="H102" i="5"/>
  <c r="H103" i="5"/>
  <c r="H104" i="5"/>
  <c r="H105" i="5"/>
  <c r="H106" i="5"/>
  <c r="D106" i="5" s="1"/>
  <c r="H107" i="5"/>
  <c r="H108" i="5"/>
  <c r="H109" i="5"/>
  <c r="H9" i="5"/>
  <c r="D9" i="5" s="1"/>
  <c r="E10" i="5"/>
  <c r="D11" i="5"/>
  <c r="E11" i="5"/>
  <c r="D12" i="5"/>
  <c r="E12" i="5"/>
  <c r="D13" i="5"/>
  <c r="E13" i="5"/>
  <c r="D14" i="5"/>
  <c r="E14" i="5"/>
  <c r="E15" i="5"/>
  <c r="D16" i="5"/>
  <c r="E16" i="5"/>
  <c r="D17" i="5"/>
  <c r="E18" i="5"/>
  <c r="D19" i="5"/>
  <c r="E19" i="5"/>
  <c r="D20" i="5"/>
  <c r="E20" i="5"/>
  <c r="D21" i="5"/>
  <c r="E21" i="5"/>
  <c r="D22" i="5"/>
  <c r="E22" i="5"/>
  <c r="E23" i="5"/>
  <c r="D24" i="5"/>
  <c r="E24" i="5"/>
  <c r="D25" i="5"/>
  <c r="E26" i="5"/>
  <c r="D27" i="5"/>
  <c r="E27" i="5"/>
  <c r="D28" i="5"/>
  <c r="E28" i="5"/>
  <c r="D29" i="5"/>
  <c r="E29" i="5"/>
  <c r="D30" i="5"/>
  <c r="E30" i="5"/>
  <c r="E31" i="5"/>
  <c r="D32" i="5"/>
  <c r="E32" i="5"/>
  <c r="D33" i="5"/>
  <c r="E34" i="5"/>
  <c r="D35" i="5"/>
  <c r="E35" i="5"/>
  <c r="D36" i="5"/>
  <c r="E36" i="5"/>
  <c r="D37" i="5"/>
  <c r="E37" i="5"/>
  <c r="D38" i="5"/>
  <c r="E38" i="5"/>
  <c r="E39" i="5"/>
  <c r="D40" i="5"/>
  <c r="E40" i="5"/>
  <c r="D41" i="5"/>
  <c r="E42" i="5"/>
  <c r="D43" i="5"/>
  <c r="E43" i="5"/>
  <c r="D44" i="5"/>
  <c r="E44" i="5"/>
  <c r="D45" i="5"/>
  <c r="E45" i="5"/>
  <c r="D46" i="5"/>
  <c r="E46" i="5"/>
  <c r="E47" i="5"/>
  <c r="D48" i="5"/>
  <c r="E48" i="5"/>
  <c r="D49" i="5"/>
  <c r="E50" i="5"/>
  <c r="D51" i="5"/>
  <c r="E51" i="5"/>
  <c r="D52" i="5"/>
  <c r="E52" i="5"/>
  <c r="D53" i="5"/>
  <c r="E53" i="5"/>
  <c r="D54" i="5"/>
  <c r="E54" i="5"/>
  <c r="E55" i="5"/>
  <c r="D56" i="5"/>
  <c r="E56" i="5"/>
  <c r="D57" i="5"/>
  <c r="E58" i="5"/>
  <c r="D59" i="5"/>
  <c r="E59" i="5"/>
  <c r="D60" i="5"/>
  <c r="E60" i="5"/>
  <c r="D61" i="5"/>
  <c r="E61" i="5"/>
  <c r="D62" i="5"/>
  <c r="E62" i="5"/>
  <c r="E63" i="5"/>
  <c r="D64" i="5"/>
  <c r="E64" i="5"/>
  <c r="D65" i="5"/>
  <c r="E66" i="5"/>
  <c r="D67" i="5"/>
  <c r="E67" i="5"/>
  <c r="D68" i="5"/>
  <c r="E68" i="5"/>
  <c r="D69" i="5"/>
  <c r="E69" i="5"/>
  <c r="D70" i="5"/>
  <c r="E70" i="5"/>
  <c r="D71" i="5"/>
  <c r="E71" i="5"/>
  <c r="D72" i="5"/>
  <c r="E72" i="5"/>
  <c r="D73" i="5"/>
  <c r="E73" i="5"/>
  <c r="E74" i="5"/>
  <c r="D75" i="5"/>
  <c r="E75" i="5"/>
  <c r="D76" i="5"/>
  <c r="E76" i="5"/>
  <c r="D77" i="5"/>
  <c r="E77" i="5"/>
  <c r="D78" i="5"/>
  <c r="E78" i="5"/>
  <c r="D79" i="5"/>
  <c r="E79" i="5"/>
  <c r="D80" i="5"/>
  <c r="E80" i="5"/>
  <c r="D81" i="5"/>
  <c r="E82" i="5"/>
  <c r="D83" i="5"/>
  <c r="E83" i="5"/>
  <c r="D84" i="5"/>
  <c r="E84" i="5"/>
  <c r="D85" i="5"/>
  <c r="E85" i="5"/>
  <c r="D86" i="5"/>
  <c r="E86" i="5"/>
  <c r="D87" i="5"/>
  <c r="E87" i="5"/>
  <c r="D88" i="5"/>
  <c r="E88" i="5"/>
  <c r="D89" i="5"/>
  <c r="E90" i="5"/>
  <c r="D91" i="5"/>
  <c r="E91" i="5"/>
  <c r="D92" i="5"/>
  <c r="E92" i="5"/>
  <c r="D93" i="5"/>
  <c r="E93" i="5"/>
  <c r="D94" i="5"/>
  <c r="E94" i="5"/>
  <c r="E95" i="5"/>
  <c r="D96" i="5"/>
  <c r="E96" i="5"/>
  <c r="D97" i="5"/>
  <c r="E98" i="5"/>
  <c r="D99" i="5"/>
  <c r="E99" i="5"/>
  <c r="D100" i="5"/>
  <c r="E100" i="5"/>
  <c r="D101" i="5"/>
  <c r="E101" i="5"/>
  <c r="D102" i="5"/>
  <c r="E102" i="5"/>
  <c r="D103" i="5"/>
  <c r="E103" i="5"/>
  <c r="D104" i="5"/>
  <c r="E104" i="5"/>
  <c r="D105" i="5"/>
  <c r="E106" i="5"/>
  <c r="D107" i="5"/>
  <c r="E107" i="5"/>
  <c r="D108" i="5"/>
  <c r="E108" i="5"/>
  <c r="D109" i="5"/>
  <c r="E109" i="5"/>
  <c r="D110" i="5"/>
  <c r="E110" i="5"/>
  <c r="E9" i="5"/>
  <c r="M9" i="5"/>
  <c r="L9" i="5"/>
  <c r="Q9" i="5" l="1"/>
  <c r="P9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2" i="5"/>
  <c r="O93" i="5"/>
  <c r="O94" i="5"/>
  <c r="O95" i="5"/>
  <c r="O96" i="5"/>
  <c r="O97" i="5"/>
  <c r="O98" i="5"/>
  <c r="O99" i="5"/>
  <c r="O100" i="5"/>
  <c r="O101" i="5"/>
  <c r="O102" i="5"/>
  <c r="O103" i="5"/>
  <c r="O104" i="5"/>
  <c r="O105" i="5"/>
  <c r="O106" i="5"/>
  <c r="O107" i="5"/>
  <c r="O108" i="5"/>
  <c r="O109" i="5"/>
  <c r="P10" i="5" l="1"/>
  <c r="Q10" i="5"/>
  <c r="Q11" i="5" s="1"/>
  <c r="Q12" i="5" l="1"/>
  <c r="S11" i="5" s="1"/>
  <c r="U11" i="5" s="1"/>
  <c r="W11" i="5" s="1"/>
  <c r="S10" i="5"/>
  <c r="U10" i="5" s="1"/>
  <c r="W10" i="5" s="1"/>
  <c r="S9" i="5"/>
  <c r="U9" i="5" s="1"/>
  <c r="W9" i="5" s="1"/>
  <c r="P11" i="5"/>
  <c r="R10" i="5" s="1"/>
  <c r="R9" i="5"/>
  <c r="T10" i="5" l="1"/>
  <c r="V10" i="5" s="1"/>
  <c r="T9" i="5"/>
  <c r="V9" i="5" s="1"/>
  <c r="P12" i="5"/>
  <c r="R11" i="5" s="1"/>
  <c r="T11" i="5" s="1"/>
  <c r="V11" i="5" s="1"/>
  <c r="Q13" i="5"/>
  <c r="Q14" i="5" l="1"/>
  <c r="S13" i="5" s="1"/>
  <c r="U13" i="5" s="1"/>
  <c r="W13" i="5" s="1"/>
  <c r="P13" i="5"/>
  <c r="S12" i="5"/>
  <c r="U12" i="5" s="1"/>
  <c r="W12" i="5" s="1"/>
  <c r="P14" i="5" l="1"/>
  <c r="R13" i="5" s="1"/>
  <c r="T13" i="5" s="1"/>
  <c r="V13" i="5" s="1"/>
  <c r="R12" i="5"/>
  <c r="T12" i="5" s="1"/>
  <c r="V12" i="5" s="1"/>
  <c r="Q15" i="5"/>
  <c r="S14" i="5" l="1"/>
  <c r="U14" i="5" s="1"/>
  <c r="W14" i="5" s="1"/>
  <c r="Q16" i="5"/>
  <c r="S15" i="5" s="1"/>
  <c r="U15" i="5" s="1"/>
  <c r="W15" i="5" s="1"/>
  <c r="P15" i="5"/>
  <c r="R14" i="5" s="1"/>
  <c r="T14" i="5" s="1"/>
  <c r="V14" i="5" s="1"/>
  <c r="P16" i="5" l="1"/>
  <c r="R15" i="5" s="1"/>
  <c r="T15" i="5" s="1"/>
  <c r="V15" i="5" s="1"/>
  <c r="Q17" i="5"/>
  <c r="Q18" i="5" l="1"/>
  <c r="S17" i="5" s="1"/>
  <c r="U17" i="5" s="1"/>
  <c r="W17" i="5" s="1"/>
  <c r="P17" i="5"/>
  <c r="S16" i="5"/>
  <c r="U16" i="5" s="1"/>
  <c r="W16" i="5" s="1"/>
  <c r="P18" i="5" l="1"/>
  <c r="R17" i="5" s="1"/>
  <c r="T17" i="5" s="1"/>
  <c r="V17" i="5" s="1"/>
  <c r="R16" i="5"/>
  <c r="T16" i="5" s="1"/>
  <c r="V16" i="5" s="1"/>
  <c r="Q19" i="5"/>
  <c r="Q20" i="5" l="1"/>
  <c r="S19" i="5" s="1"/>
  <c r="U19" i="5" s="1"/>
  <c r="W19" i="5" s="1"/>
  <c r="S18" i="5"/>
  <c r="U18" i="5" s="1"/>
  <c r="W18" i="5" s="1"/>
  <c r="P19" i="5"/>
  <c r="R18" i="5" s="1"/>
  <c r="T18" i="5" s="1"/>
  <c r="V18" i="5" s="1"/>
  <c r="P20" i="5" l="1"/>
  <c r="R19" i="5" s="1"/>
  <c r="T19" i="5" s="1"/>
  <c r="V19" i="5" s="1"/>
  <c r="Q21" i="5"/>
  <c r="S20" i="5" s="1"/>
  <c r="U20" i="5" s="1"/>
  <c r="W20" i="5" s="1"/>
  <c r="Q22" i="5" l="1"/>
  <c r="S21" i="5" s="1"/>
  <c r="U21" i="5" s="1"/>
  <c r="W21" i="5" s="1"/>
  <c r="P21" i="5"/>
  <c r="P22" i="5" l="1"/>
  <c r="R21" i="5" s="1"/>
  <c r="T21" i="5" s="1"/>
  <c r="V21" i="5" s="1"/>
  <c r="R20" i="5"/>
  <c r="T20" i="5" s="1"/>
  <c r="V20" i="5" s="1"/>
  <c r="Q23" i="5"/>
  <c r="Q24" i="5" l="1"/>
  <c r="S23" i="5" s="1"/>
  <c r="U23" i="5" s="1"/>
  <c r="W23" i="5" s="1"/>
  <c r="S22" i="5"/>
  <c r="U22" i="5" s="1"/>
  <c r="W22" i="5" s="1"/>
  <c r="P23" i="5"/>
  <c r="P24" i="5" l="1"/>
  <c r="R23" i="5" s="1"/>
  <c r="T23" i="5" s="1"/>
  <c r="V23" i="5" s="1"/>
  <c r="R22" i="5"/>
  <c r="T22" i="5" s="1"/>
  <c r="V22" i="5" s="1"/>
  <c r="Q25" i="5"/>
  <c r="S24" i="5" s="1"/>
  <c r="U24" i="5" s="1"/>
  <c r="W24" i="5" s="1"/>
  <c r="Q26" i="5" l="1"/>
  <c r="S25" i="5" s="1"/>
  <c r="U25" i="5" s="1"/>
  <c r="W25" i="5" s="1"/>
  <c r="P25" i="5"/>
  <c r="R24" i="5" s="1"/>
  <c r="T24" i="5" s="1"/>
  <c r="V24" i="5" s="1"/>
  <c r="P26" i="5" l="1"/>
  <c r="R25" i="5" s="1"/>
  <c r="T25" i="5" s="1"/>
  <c r="V25" i="5" s="1"/>
  <c r="Q27" i="5"/>
  <c r="S26" i="5" s="1"/>
  <c r="U26" i="5" s="1"/>
  <c r="W26" i="5" s="1"/>
  <c r="Q28" i="5" l="1"/>
  <c r="S27" i="5" s="1"/>
  <c r="U27" i="5" s="1"/>
  <c r="W27" i="5" s="1"/>
  <c r="P27" i="5"/>
  <c r="R26" i="5" s="1"/>
  <c r="T26" i="5" s="1"/>
  <c r="V26" i="5" s="1"/>
  <c r="P28" i="5" l="1"/>
  <c r="R27" i="5" s="1"/>
  <c r="T27" i="5" s="1"/>
  <c r="V27" i="5" s="1"/>
  <c r="Q29" i="5"/>
  <c r="Q30" i="5" l="1"/>
  <c r="S29" i="5" s="1"/>
  <c r="U29" i="5" s="1"/>
  <c r="W29" i="5" s="1"/>
  <c r="S28" i="5"/>
  <c r="U28" i="5" s="1"/>
  <c r="W28" i="5" s="1"/>
  <c r="P29" i="5"/>
  <c r="P30" i="5" l="1"/>
  <c r="R29" i="5" s="1"/>
  <c r="T29" i="5" s="1"/>
  <c r="V29" i="5" s="1"/>
  <c r="R28" i="5"/>
  <c r="T28" i="5" s="1"/>
  <c r="V28" i="5" s="1"/>
  <c r="Q31" i="5"/>
  <c r="S30" i="5" s="1"/>
  <c r="U30" i="5" s="1"/>
  <c r="W30" i="5" s="1"/>
  <c r="Q32" i="5" l="1"/>
  <c r="S31" i="5" s="1"/>
  <c r="U31" i="5" s="1"/>
  <c r="W31" i="5" s="1"/>
  <c r="P31" i="5"/>
  <c r="P32" i="5" l="1"/>
  <c r="R31" i="5" s="1"/>
  <c r="T31" i="5" s="1"/>
  <c r="V31" i="5" s="1"/>
  <c r="R30" i="5"/>
  <c r="T30" i="5" s="1"/>
  <c r="V30" i="5" s="1"/>
  <c r="Q33" i="5"/>
  <c r="S32" i="5" s="1"/>
  <c r="U32" i="5" s="1"/>
  <c r="W32" i="5" s="1"/>
  <c r="Q34" i="5" l="1"/>
  <c r="S33" i="5" s="1"/>
  <c r="U33" i="5" s="1"/>
  <c r="W33" i="5" s="1"/>
  <c r="P33" i="5"/>
  <c r="P34" i="5" l="1"/>
  <c r="R33" i="5" s="1"/>
  <c r="T33" i="5" s="1"/>
  <c r="V33" i="5" s="1"/>
  <c r="R32" i="5"/>
  <c r="T32" i="5" s="1"/>
  <c r="V32" i="5" s="1"/>
  <c r="Q35" i="5"/>
  <c r="S34" i="5" s="1"/>
  <c r="U34" i="5" s="1"/>
  <c r="W34" i="5" s="1"/>
  <c r="Q36" i="5" l="1"/>
  <c r="S35" i="5" s="1"/>
  <c r="U35" i="5" s="1"/>
  <c r="W35" i="5" s="1"/>
  <c r="P35" i="5"/>
  <c r="R34" i="5" s="1"/>
  <c r="T34" i="5" s="1"/>
  <c r="V34" i="5" s="1"/>
  <c r="P36" i="5" l="1"/>
  <c r="R35" i="5" s="1"/>
  <c r="T35" i="5" s="1"/>
  <c r="V35" i="5" s="1"/>
  <c r="Q37" i="5"/>
  <c r="S36" i="5" s="1"/>
  <c r="U36" i="5" s="1"/>
  <c r="W36" i="5" s="1"/>
  <c r="Q38" i="5" l="1"/>
  <c r="S37" i="5" s="1"/>
  <c r="U37" i="5" s="1"/>
  <c r="W37" i="5" s="1"/>
  <c r="P37" i="5"/>
  <c r="R36" i="5" s="1"/>
  <c r="T36" i="5" s="1"/>
  <c r="V36" i="5" s="1"/>
  <c r="P38" i="5" l="1"/>
  <c r="R37" i="5" s="1"/>
  <c r="T37" i="5" s="1"/>
  <c r="V37" i="5" s="1"/>
  <c r="Q39" i="5"/>
  <c r="Q40" i="5" l="1"/>
  <c r="S39" i="5" s="1"/>
  <c r="U39" i="5" s="1"/>
  <c r="W39" i="5" s="1"/>
  <c r="S38" i="5"/>
  <c r="U38" i="5" s="1"/>
  <c r="W38" i="5" s="1"/>
  <c r="P39" i="5"/>
  <c r="P40" i="5" l="1"/>
  <c r="R39" i="5" s="1"/>
  <c r="T39" i="5" s="1"/>
  <c r="V39" i="5" s="1"/>
  <c r="R38" i="5"/>
  <c r="T38" i="5" s="1"/>
  <c r="V38" i="5" s="1"/>
  <c r="Q41" i="5"/>
  <c r="Q42" i="5" l="1"/>
  <c r="S41" i="5" s="1"/>
  <c r="U41" i="5" s="1"/>
  <c r="W41" i="5" s="1"/>
  <c r="S40" i="5"/>
  <c r="U40" i="5" s="1"/>
  <c r="W40" i="5" s="1"/>
  <c r="P41" i="5"/>
  <c r="R40" i="5" s="1"/>
  <c r="T40" i="5" s="1"/>
  <c r="V40" i="5" s="1"/>
  <c r="P42" i="5" l="1"/>
  <c r="R41" i="5" s="1"/>
  <c r="T41" i="5" s="1"/>
  <c r="V41" i="5" s="1"/>
  <c r="Q43" i="5"/>
  <c r="Q44" i="5" l="1"/>
  <c r="S43" i="5" s="1"/>
  <c r="U43" i="5" s="1"/>
  <c r="W43" i="5" s="1"/>
  <c r="S42" i="5"/>
  <c r="U42" i="5" s="1"/>
  <c r="W42" i="5" s="1"/>
  <c r="P43" i="5"/>
  <c r="P44" i="5" l="1"/>
  <c r="R43" i="5" s="1"/>
  <c r="T43" i="5" s="1"/>
  <c r="V43" i="5" s="1"/>
  <c r="R42" i="5"/>
  <c r="T42" i="5" s="1"/>
  <c r="V42" i="5" s="1"/>
  <c r="Q45" i="5"/>
  <c r="S44" i="5" s="1"/>
  <c r="U44" i="5" s="1"/>
  <c r="W44" i="5" s="1"/>
  <c r="Q46" i="5" l="1"/>
  <c r="S45" i="5" s="1"/>
  <c r="U45" i="5" s="1"/>
  <c r="W45" i="5" s="1"/>
  <c r="P45" i="5"/>
  <c r="R44" i="5" s="1"/>
  <c r="T44" i="5" s="1"/>
  <c r="V44" i="5" s="1"/>
  <c r="P46" i="5" l="1"/>
  <c r="R45" i="5" s="1"/>
  <c r="T45" i="5" s="1"/>
  <c r="V45" i="5" s="1"/>
  <c r="Q47" i="5"/>
  <c r="S46" i="5" s="1"/>
  <c r="U46" i="5" s="1"/>
  <c r="W46" i="5" s="1"/>
  <c r="Q48" i="5" l="1"/>
  <c r="S47" i="5" s="1"/>
  <c r="U47" i="5" s="1"/>
  <c r="W47" i="5" s="1"/>
  <c r="AA7" i="5"/>
  <c r="P47" i="5"/>
  <c r="R46" i="5" s="1"/>
  <c r="T46" i="5" s="1"/>
  <c r="V46" i="5" s="1"/>
  <c r="P48" i="5" l="1"/>
  <c r="R47" i="5" s="1"/>
  <c r="T47" i="5" s="1"/>
  <c r="V47" i="5" s="1"/>
  <c r="Z7" i="5"/>
  <c r="AB7" i="5" s="1"/>
  <c r="Q49" i="5"/>
  <c r="S48" i="5" s="1"/>
  <c r="U48" i="5" s="1"/>
  <c r="W48" i="5" s="1"/>
  <c r="Q50" i="5" l="1"/>
  <c r="S49" i="5" s="1"/>
  <c r="U49" i="5" s="1"/>
  <c r="W49" i="5" s="1"/>
  <c r="P49" i="5"/>
  <c r="R48" i="5" s="1"/>
  <c r="T48" i="5" s="1"/>
  <c r="V48" i="5" s="1"/>
  <c r="P50" i="5" l="1"/>
  <c r="R49" i="5" s="1"/>
  <c r="T49" i="5" s="1"/>
  <c r="V49" i="5" s="1"/>
  <c r="Q51" i="5"/>
  <c r="S50" i="5" s="1"/>
  <c r="U50" i="5" s="1"/>
  <c r="W50" i="5" s="1"/>
  <c r="Q52" i="5" l="1"/>
  <c r="S51" i="5" s="1"/>
  <c r="U51" i="5" s="1"/>
  <c r="W51" i="5" s="1"/>
  <c r="P51" i="5"/>
  <c r="R50" i="5" s="1"/>
  <c r="T50" i="5" s="1"/>
  <c r="V50" i="5" s="1"/>
  <c r="P52" i="5" l="1"/>
  <c r="R51" i="5" s="1"/>
  <c r="T51" i="5" s="1"/>
  <c r="V51" i="5" s="1"/>
  <c r="Q53" i="5"/>
  <c r="S52" i="5" s="1"/>
  <c r="U52" i="5" s="1"/>
  <c r="W52" i="5" s="1"/>
  <c r="Q54" i="5" l="1"/>
  <c r="S53" i="5" s="1"/>
  <c r="U53" i="5" s="1"/>
  <c r="W53" i="5" s="1"/>
  <c r="P53" i="5"/>
  <c r="P54" i="5" l="1"/>
  <c r="R53" i="5" s="1"/>
  <c r="T53" i="5" s="1"/>
  <c r="V53" i="5" s="1"/>
  <c r="R52" i="5"/>
  <c r="T52" i="5" s="1"/>
  <c r="V52" i="5" s="1"/>
  <c r="Q55" i="5"/>
  <c r="S54" i="5" s="1"/>
  <c r="U54" i="5" s="1"/>
  <c r="W54" i="5" s="1"/>
  <c r="Q56" i="5" l="1"/>
  <c r="S55" i="5" s="1"/>
  <c r="U55" i="5" s="1"/>
  <c r="W55" i="5" s="1"/>
  <c r="P55" i="5"/>
  <c r="R54" i="5" s="1"/>
  <c r="T54" i="5" s="1"/>
  <c r="V54" i="5" s="1"/>
  <c r="P56" i="5" l="1"/>
  <c r="R55" i="5" s="1"/>
  <c r="T55" i="5" s="1"/>
  <c r="V55" i="5" s="1"/>
  <c r="Q57" i="5"/>
  <c r="S56" i="5" s="1"/>
  <c r="U56" i="5" s="1"/>
  <c r="W56" i="5" s="1"/>
  <c r="Q58" i="5" l="1"/>
  <c r="S57" i="5" s="1"/>
  <c r="U57" i="5" s="1"/>
  <c r="W57" i="5" s="1"/>
  <c r="P57" i="5"/>
  <c r="R56" i="5" s="1"/>
  <c r="T56" i="5" s="1"/>
  <c r="V56" i="5" s="1"/>
  <c r="P58" i="5" l="1"/>
  <c r="R57" i="5" s="1"/>
  <c r="T57" i="5" s="1"/>
  <c r="V57" i="5" s="1"/>
  <c r="Q59" i="5"/>
  <c r="S58" i="5" s="1"/>
  <c r="U58" i="5" s="1"/>
  <c r="W58" i="5" s="1"/>
  <c r="Q60" i="5" l="1"/>
  <c r="S59" i="5" s="1"/>
  <c r="U59" i="5" s="1"/>
  <c r="W59" i="5" s="1"/>
  <c r="P59" i="5"/>
  <c r="R58" i="5" s="1"/>
  <c r="T58" i="5" s="1"/>
  <c r="V58" i="5" s="1"/>
  <c r="P60" i="5" l="1"/>
  <c r="R59" i="5" s="1"/>
  <c r="T59" i="5" s="1"/>
  <c r="V59" i="5" s="1"/>
  <c r="Q61" i="5"/>
  <c r="Q62" i="5" l="1"/>
  <c r="S61" i="5" s="1"/>
  <c r="U61" i="5" s="1"/>
  <c r="W61" i="5" s="1"/>
  <c r="S60" i="5"/>
  <c r="U60" i="5" s="1"/>
  <c r="W60" i="5" s="1"/>
  <c r="P61" i="5"/>
  <c r="R60" i="5" s="1"/>
  <c r="T60" i="5" s="1"/>
  <c r="V60" i="5" s="1"/>
  <c r="P62" i="5" l="1"/>
  <c r="R61" i="5" s="1"/>
  <c r="T61" i="5" s="1"/>
  <c r="V61" i="5" s="1"/>
  <c r="Q63" i="5"/>
  <c r="Q64" i="5" l="1"/>
  <c r="S63" i="5" s="1"/>
  <c r="U63" i="5" s="1"/>
  <c r="W63" i="5" s="1"/>
  <c r="S62" i="5"/>
  <c r="U62" i="5" s="1"/>
  <c r="W62" i="5" s="1"/>
  <c r="P63" i="5"/>
  <c r="R62" i="5" s="1"/>
  <c r="T62" i="5" s="1"/>
  <c r="V62" i="5" s="1"/>
  <c r="P64" i="5" l="1"/>
  <c r="R63" i="5" s="1"/>
  <c r="T63" i="5" s="1"/>
  <c r="V63" i="5" s="1"/>
  <c r="Q65" i="5"/>
  <c r="S64" i="5" s="1"/>
  <c r="U64" i="5" s="1"/>
  <c r="W64" i="5" s="1"/>
  <c r="Q66" i="5" l="1"/>
  <c r="S65" i="5" s="1"/>
  <c r="U65" i="5" s="1"/>
  <c r="W65" i="5" s="1"/>
  <c r="P65" i="5"/>
  <c r="R64" i="5" s="1"/>
  <c r="T64" i="5" s="1"/>
  <c r="V64" i="5" s="1"/>
  <c r="P66" i="5" l="1"/>
  <c r="R65" i="5" s="1"/>
  <c r="T65" i="5" s="1"/>
  <c r="V65" i="5" s="1"/>
  <c r="Q67" i="5"/>
  <c r="S66" i="5" s="1"/>
  <c r="U66" i="5" s="1"/>
  <c r="W66" i="5" s="1"/>
  <c r="Q68" i="5" l="1"/>
  <c r="S67" i="5" s="1"/>
  <c r="U67" i="5" s="1"/>
  <c r="W67" i="5" s="1"/>
  <c r="P67" i="5"/>
  <c r="P68" i="5" l="1"/>
  <c r="R67" i="5" s="1"/>
  <c r="T67" i="5" s="1"/>
  <c r="V67" i="5" s="1"/>
  <c r="R66" i="5"/>
  <c r="T66" i="5" s="1"/>
  <c r="V66" i="5" s="1"/>
  <c r="Q69" i="5"/>
  <c r="S68" i="5" s="1"/>
  <c r="U68" i="5" s="1"/>
  <c r="W68" i="5" s="1"/>
  <c r="Q70" i="5" l="1"/>
  <c r="S69" i="5" s="1"/>
  <c r="U69" i="5" s="1"/>
  <c r="W69" i="5" s="1"/>
  <c r="P69" i="5"/>
  <c r="R68" i="5" s="1"/>
  <c r="T68" i="5" s="1"/>
  <c r="V68" i="5" s="1"/>
  <c r="P70" i="5" l="1"/>
  <c r="R69" i="5" s="1"/>
  <c r="T69" i="5" s="1"/>
  <c r="V69" i="5" s="1"/>
  <c r="Q71" i="5"/>
  <c r="Q72" i="5" l="1"/>
  <c r="S71" i="5" s="1"/>
  <c r="U71" i="5" s="1"/>
  <c r="W71" i="5" s="1"/>
  <c r="S70" i="5"/>
  <c r="U70" i="5" s="1"/>
  <c r="W70" i="5" s="1"/>
  <c r="P71" i="5"/>
  <c r="P72" i="5" l="1"/>
  <c r="R71" i="5" s="1"/>
  <c r="T71" i="5" s="1"/>
  <c r="V71" i="5" s="1"/>
  <c r="R70" i="5"/>
  <c r="T70" i="5" s="1"/>
  <c r="V70" i="5" s="1"/>
  <c r="Q73" i="5"/>
  <c r="Q74" i="5" l="1"/>
  <c r="S73" i="5" s="1"/>
  <c r="U73" i="5" s="1"/>
  <c r="W73" i="5" s="1"/>
  <c r="S72" i="5"/>
  <c r="U72" i="5" s="1"/>
  <c r="W72" i="5" s="1"/>
  <c r="P73" i="5"/>
  <c r="P74" i="5" l="1"/>
  <c r="R73" i="5" s="1"/>
  <c r="T73" i="5" s="1"/>
  <c r="V73" i="5" s="1"/>
  <c r="R72" i="5"/>
  <c r="T72" i="5" s="1"/>
  <c r="V72" i="5" s="1"/>
  <c r="Q75" i="5"/>
  <c r="Q76" i="5" l="1"/>
  <c r="S75" i="5" s="1"/>
  <c r="U75" i="5" s="1"/>
  <c r="W75" i="5" s="1"/>
  <c r="S74" i="5"/>
  <c r="U74" i="5" s="1"/>
  <c r="W74" i="5" s="1"/>
  <c r="P75" i="5"/>
  <c r="P76" i="5" l="1"/>
  <c r="R75" i="5" s="1"/>
  <c r="T75" i="5" s="1"/>
  <c r="V75" i="5" s="1"/>
  <c r="R74" i="5"/>
  <c r="T74" i="5" s="1"/>
  <c r="V74" i="5" s="1"/>
  <c r="Q77" i="5"/>
  <c r="Q78" i="5" l="1"/>
  <c r="S77" i="5" s="1"/>
  <c r="U77" i="5" s="1"/>
  <c r="W77" i="5" s="1"/>
  <c r="S76" i="5"/>
  <c r="U76" i="5" s="1"/>
  <c r="W76" i="5" s="1"/>
  <c r="P77" i="5"/>
  <c r="R76" i="5" s="1"/>
  <c r="T76" i="5" s="1"/>
  <c r="V76" i="5" s="1"/>
  <c r="P78" i="5" l="1"/>
  <c r="R77" i="5" s="1"/>
  <c r="T77" i="5" s="1"/>
  <c r="V77" i="5" s="1"/>
  <c r="Q79" i="5"/>
  <c r="Q80" i="5" l="1"/>
  <c r="S79" i="5" s="1"/>
  <c r="U79" i="5" s="1"/>
  <c r="W79" i="5" s="1"/>
  <c r="S78" i="5"/>
  <c r="U78" i="5" s="1"/>
  <c r="W78" i="5" s="1"/>
  <c r="P79" i="5"/>
  <c r="R78" i="5" s="1"/>
  <c r="T78" i="5" s="1"/>
  <c r="V78" i="5" s="1"/>
  <c r="P80" i="5" l="1"/>
  <c r="R79" i="5" s="1"/>
  <c r="T79" i="5" s="1"/>
  <c r="V79" i="5" s="1"/>
  <c r="Q81" i="5"/>
  <c r="S80" i="5" s="1"/>
  <c r="U80" i="5" s="1"/>
  <c r="W80" i="5" s="1"/>
  <c r="Q82" i="5" l="1"/>
  <c r="S81" i="5" s="1"/>
  <c r="U81" i="5" s="1"/>
  <c r="W81" i="5" s="1"/>
  <c r="P81" i="5"/>
  <c r="R80" i="5" s="1"/>
  <c r="T80" i="5" s="1"/>
  <c r="V80" i="5" s="1"/>
  <c r="P82" i="5" l="1"/>
  <c r="R81" i="5" s="1"/>
  <c r="T81" i="5" s="1"/>
  <c r="V81" i="5" s="1"/>
  <c r="Q83" i="5"/>
  <c r="S82" i="5" s="1"/>
  <c r="U82" i="5" s="1"/>
  <c r="W82" i="5" s="1"/>
  <c r="Q84" i="5" l="1"/>
  <c r="S83" i="5" s="1"/>
  <c r="U83" i="5" s="1"/>
  <c r="W83" i="5" s="1"/>
  <c r="P83" i="5"/>
  <c r="R82" i="5" s="1"/>
  <c r="T82" i="5" s="1"/>
  <c r="V82" i="5" s="1"/>
  <c r="P84" i="5" l="1"/>
  <c r="R83" i="5" s="1"/>
  <c r="T83" i="5" s="1"/>
  <c r="V83" i="5" s="1"/>
  <c r="Q85" i="5"/>
  <c r="Q86" i="5" l="1"/>
  <c r="S85" i="5" s="1"/>
  <c r="U85" i="5" s="1"/>
  <c r="W85" i="5" s="1"/>
  <c r="S84" i="5"/>
  <c r="U84" i="5" s="1"/>
  <c r="W84" i="5" s="1"/>
  <c r="P85" i="5"/>
  <c r="P86" i="5" l="1"/>
  <c r="R85" i="5" s="1"/>
  <c r="T85" i="5" s="1"/>
  <c r="V85" i="5" s="1"/>
  <c r="R84" i="5"/>
  <c r="T84" i="5" s="1"/>
  <c r="V84" i="5" s="1"/>
  <c r="Q87" i="5"/>
  <c r="S86" i="5" s="1"/>
  <c r="U86" i="5" s="1"/>
  <c r="W86" i="5" s="1"/>
  <c r="Q88" i="5" l="1"/>
  <c r="S87" i="5" s="1"/>
  <c r="U87" i="5" s="1"/>
  <c r="W87" i="5" s="1"/>
  <c r="P87" i="5"/>
  <c r="R86" i="5" s="1"/>
  <c r="T86" i="5" s="1"/>
  <c r="V86" i="5" s="1"/>
  <c r="P88" i="5" l="1"/>
  <c r="R87" i="5" s="1"/>
  <c r="T87" i="5" s="1"/>
  <c r="V87" i="5" s="1"/>
  <c r="Q89" i="5"/>
  <c r="S88" i="5" s="1"/>
  <c r="U88" i="5" s="1"/>
  <c r="W88" i="5" s="1"/>
  <c r="Q90" i="5" l="1"/>
  <c r="S89" i="5" s="1"/>
  <c r="U89" i="5" s="1"/>
  <c r="W89" i="5" s="1"/>
  <c r="P89" i="5"/>
  <c r="R88" i="5" s="1"/>
  <c r="T88" i="5" s="1"/>
  <c r="V88" i="5" s="1"/>
  <c r="P90" i="5" l="1"/>
  <c r="R89" i="5" s="1"/>
  <c r="T89" i="5" s="1"/>
  <c r="V89" i="5" s="1"/>
  <c r="Q91" i="5"/>
  <c r="S90" i="5" s="1"/>
  <c r="U90" i="5" s="1"/>
  <c r="W90" i="5" s="1"/>
  <c r="Q92" i="5" l="1"/>
  <c r="S91" i="5" s="1"/>
  <c r="U91" i="5" s="1"/>
  <c r="W91" i="5" s="1"/>
  <c r="P91" i="5"/>
  <c r="R90" i="5" s="1"/>
  <c r="T90" i="5" s="1"/>
  <c r="V90" i="5" s="1"/>
  <c r="P92" i="5" l="1"/>
  <c r="R91" i="5" s="1"/>
  <c r="T91" i="5" s="1"/>
  <c r="V91" i="5" s="1"/>
  <c r="Q93" i="5"/>
  <c r="Q94" i="5" l="1"/>
  <c r="S93" i="5" s="1"/>
  <c r="U93" i="5" s="1"/>
  <c r="W93" i="5" s="1"/>
  <c r="S92" i="5"/>
  <c r="U92" i="5" s="1"/>
  <c r="W92" i="5" s="1"/>
  <c r="P93" i="5"/>
  <c r="P94" i="5" l="1"/>
  <c r="R93" i="5" s="1"/>
  <c r="T93" i="5" s="1"/>
  <c r="V93" i="5" s="1"/>
  <c r="R92" i="5"/>
  <c r="T92" i="5" s="1"/>
  <c r="V92" i="5" s="1"/>
  <c r="Q95" i="5"/>
  <c r="S94" i="5" s="1"/>
  <c r="U94" i="5" s="1"/>
  <c r="W94" i="5" s="1"/>
  <c r="Q96" i="5" l="1"/>
  <c r="S95" i="5" s="1"/>
  <c r="U95" i="5" s="1"/>
  <c r="W95" i="5" s="1"/>
  <c r="P95" i="5"/>
  <c r="P96" i="5" l="1"/>
  <c r="R95" i="5" s="1"/>
  <c r="T95" i="5" s="1"/>
  <c r="V95" i="5" s="1"/>
  <c r="R94" i="5"/>
  <c r="T94" i="5" s="1"/>
  <c r="V94" i="5" s="1"/>
  <c r="Q97" i="5"/>
  <c r="S96" i="5" s="1"/>
  <c r="U96" i="5" s="1"/>
  <c r="W96" i="5" s="1"/>
  <c r="Q98" i="5" l="1"/>
  <c r="S97" i="5" s="1"/>
  <c r="U97" i="5" s="1"/>
  <c r="W97" i="5" s="1"/>
  <c r="P97" i="5"/>
  <c r="P98" i="5" l="1"/>
  <c r="R97" i="5" s="1"/>
  <c r="T97" i="5" s="1"/>
  <c r="V97" i="5" s="1"/>
  <c r="R96" i="5"/>
  <c r="T96" i="5" s="1"/>
  <c r="V96" i="5" s="1"/>
  <c r="Q99" i="5"/>
  <c r="S98" i="5" s="1"/>
  <c r="U98" i="5" s="1"/>
  <c r="W98" i="5" s="1"/>
  <c r="Q100" i="5" l="1"/>
  <c r="S99" i="5" s="1"/>
  <c r="U99" i="5" s="1"/>
  <c r="W99" i="5" s="1"/>
  <c r="P99" i="5"/>
  <c r="R98" i="5" s="1"/>
  <c r="T98" i="5" s="1"/>
  <c r="V98" i="5" s="1"/>
  <c r="P100" i="5" l="1"/>
  <c r="R99" i="5" s="1"/>
  <c r="T99" i="5" s="1"/>
  <c r="V99" i="5" s="1"/>
  <c r="Q101" i="5"/>
  <c r="Q102" i="5" l="1"/>
  <c r="S101" i="5" s="1"/>
  <c r="U101" i="5" s="1"/>
  <c r="W101" i="5" s="1"/>
  <c r="S100" i="5"/>
  <c r="U100" i="5" s="1"/>
  <c r="W100" i="5" s="1"/>
  <c r="P101" i="5"/>
  <c r="P102" i="5" l="1"/>
  <c r="R101" i="5" s="1"/>
  <c r="T101" i="5" s="1"/>
  <c r="V101" i="5" s="1"/>
  <c r="R100" i="5"/>
  <c r="T100" i="5" s="1"/>
  <c r="V100" i="5" s="1"/>
  <c r="Q103" i="5"/>
  <c r="Q104" i="5" l="1"/>
  <c r="S103" i="5" s="1"/>
  <c r="U103" i="5" s="1"/>
  <c r="W103" i="5" s="1"/>
  <c r="S102" i="5"/>
  <c r="U102" i="5" s="1"/>
  <c r="W102" i="5" s="1"/>
  <c r="P103" i="5"/>
  <c r="P104" i="5" l="1"/>
  <c r="R103" i="5" s="1"/>
  <c r="T103" i="5" s="1"/>
  <c r="V103" i="5" s="1"/>
  <c r="R102" i="5"/>
  <c r="T102" i="5" s="1"/>
  <c r="V102" i="5" s="1"/>
  <c r="Q105" i="5"/>
  <c r="S104" i="5" s="1"/>
  <c r="U104" i="5" s="1"/>
  <c r="W104" i="5" s="1"/>
  <c r="Q106" i="5" l="1"/>
  <c r="S105" i="5" s="1"/>
  <c r="U105" i="5" s="1"/>
  <c r="W105" i="5" s="1"/>
  <c r="P105" i="5"/>
  <c r="R104" i="5" s="1"/>
  <c r="T104" i="5" s="1"/>
  <c r="V104" i="5" s="1"/>
  <c r="P106" i="5" l="1"/>
  <c r="R105" i="5" s="1"/>
  <c r="T105" i="5" s="1"/>
  <c r="V105" i="5" s="1"/>
  <c r="Q107" i="5"/>
  <c r="Q108" i="5" l="1"/>
  <c r="S107" i="5" s="1"/>
  <c r="U107" i="5" s="1"/>
  <c r="W107" i="5" s="1"/>
  <c r="S106" i="5"/>
  <c r="U106" i="5" s="1"/>
  <c r="W106" i="5" s="1"/>
  <c r="P107" i="5"/>
  <c r="R106" i="5" s="1"/>
  <c r="T106" i="5" s="1"/>
  <c r="V106" i="5" s="1"/>
  <c r="P108" i="5" l="1"/>
  <c r="R107" i="5" s="1"/>
  <c r="T107" i="5" s="1"/>
  <c r="V107" i="5" s="1"/>
  <c r="Q109" i="5"/>
  <c r="S108" i="5" s="1"/>
  <c r="U108" i="5" s="1"/>
  <c r="W108" i="5" s="1"/>
  <c r="S109" i="5" l="1"/>
  <c r="AA3" i="5"/>
  <c r="P109" i="5"/>
  <c r="R108" i="5" s="1"/>
  <c r="T108" i="5" s="1"/>
  <c r="V108" i="5" s="1"/>
  <c r="AA4" i="5" l="1"/>
  <c r="U109" i="5"/>
  <c r="R109" i="5"/>
  <c r="Z3" i="5"/>
  <c r="AB3" i="5" s="1"/>
  <c r="AA5" i="5" l="1"/>
  <c r="W109" i="5"/>
  <c r="AA6" i="5" s="1"/>
  <c r="Z4" i="5"/>
  <c r="AB4" i="5" s="1"/>
  <c r="T109" i="5"/>
  <c r="Z5" i="5" l="1"/>
  <c r="AB5" i="5" s="1"/>
  <c r="V109" i="5"/>
  <c r="Z6" i="5" s="1"/>
  <c r="AB6" i="5" s="1"/>
  <c r="Z9" i="5" s="1"/>
  <c r="Z10" i="5" s="1"/>
</calcChain>
</file>

<file path=xl/sharedStrings.xml><?xml version="1.0" encoding="utf-8"?>
<sst xmlns="http://schemas.openxmlformats.org/spreadsheetml/2006/main" count="76" uniqueCount="62">
  <si>
    <t>age</t>
  </si>
  <si>
    <t>utility_f4</t>
  </si>
  <si>
    <t>utility_m4</t>
  </si>
  <si>
    <t>qx</t>
  </si>
  <si>
    <t>Discount rate</t>
  </si>
  <si>
    <t>Starting age</t>
  </si>
  <si>
    <t>male</t>
  </si>
  <si>
    <t>Year</t>
  </si>
  <si>
    <t>Age</t>
  </si>
  <si>
    <t>Alive males</t>
  </si>
  <si>
    <t>Males</t>
  </si>
  <si>
    <t>Females</t>
  </si>
  <si>
    <t>Life years</t>
  </si>
  <si>
    <t>Alive females</t>
  </si>
  <si>
    <t>female</t>
  </si>
  <si>
    <t>National Life Tables, England, period expectation of life, based on data for the years 2017-2019</t>
  </si>
  <si>
    <t>overall</t>
  </si>
  <si>
    <t>check</t>
  </si>
  <si>
    <t>Output</t>
  </si>
  <si>
    <t>Proportion alive at the beginning of the period</t>
  </si>
  <si>
    <t>males</t>
  </si>
  <si>
    <t>females</t>
  </si>
  <si>
    <t>1/2 cycle adjust</t>
  </si>
  <si>
    <t>1/2 cycle adjusted</t>
  </si>
  <si>
    <t>utilities</t>
  </si>
  <si>
    <t>QALYs</t>
  </si>
  <si>
    <t>discounted</t>
  </si>
  <si>
    <t>Disc QALYs</t>
  </si>
  <si>
    <t>Age-specific utility (from paper)</t>
  </si>
  <si>
    <t>Age cat</t>
  </si>
  <si>
    <t>Cat low bound</t>
  </si>
  <si>
    <t>0-15</t>
  </si>
  <si>
    <t>16-17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</si>
  <si>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</si>
  <si>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</si>
  <si>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</si>
  <si>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</si>
  <si>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</si>
  <si>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</si>
  <si>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</si>
  <si>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</si>
  <si>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</si>
  <si>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</si>
  <si>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</si>
  <si>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</si>
  <si>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</si>
  <si>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</si>
  <si>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</si>
  <si>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90+</t>
  </si>
  <si>
    <t>Male</t>
  </si>
  <si>
    <t>Female</t>
  </si>
  <si>
    <t>Active utility</t>
  </si>
  <si>
    <t>Utility source</t>
  </si>
  <si>
    <t>Comparator QALE</t>
  </si>
  <si>
    <t>AS</t>
  </si>
  <si>
    <t>PS</t>
  </si>
  <si>
    <t>(1= Hernandez 3L, 2 = PT source)</t>
  </si>
  <si>
    <t>PT</t>
  </si>
  <si>
    <t>USER INPUT VALUES</t>
  </si>
  <si>
    <t>Calculations</t>
  </si>
  <si>
    <t>Proportion female</t>
  </si>
  <si>
    <t>NICE DSU Severity calculator - Allan Wailoo, Paul Tappenden.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</si>
</sst>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0.0000"/>
    <numFmt numFmtId="166" formatCode="0.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</font>
    <font>
      <u/>
      <sz val="10"/>
      <color theme="10"/>
      <name val="Arial"/>
      <family val="2"/>
    </font>
    <font>
      <b/>
      <sz val="15"/>
      <color rgb="FF000000"/>
      <name val="Calibri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sz val="10"/>
      <color rgb="FF000000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</borders>
  <cellStyleXfs count="7">
    <xf numFmtId="0" fontId="0" fillId="0" borderId="0"/>
    <xf numFmtId="0" fontId="5" fillId="0" borderId="0"/>
    <xf numFmtId="0" fontId="8" fillId="0" borderId="1" applyNumberFormat="0" applyFill="0" applyAlignment="0" applyProtection="0"/>
    <xf numFmtId="0" fontId="9" fillId="0" borderId="4" applyNumberFormat="0" applyFill="0" applyAlignment="0" applyProtection="0"/>
    <xf numFmtId="0" fontId="10" fillId="0" borderId="0"/>
    <xf numFmtId="0" fontId="6" fillId="0" borderId="0" applyNumberFormat="0" applyFill="0" applyBorder="0" applyAlignment="0" applyProtection="0"/>
    <xf numFmtId="0" fontId="4" fillId="0" borderId="0"/>
  </cellStyleXfs>
  <cellXfs count="55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right" vertical="top"/>
    </xf>
    <xf numFmtId="0" fontId="2" fillId="0" borderId="0" xfId="0" applyFont="1"/>
    <xf numFmtId="0" fontId="3" fillId="0" borderId="3" xfId="0" applyFont="1" applyBorder="1" applyAlignment="1">
      <alignment horizontal="center" vertical="center"/>
    </xf>
    <xf numFmtId="164" fontId="0" fillId="0" borderId="0" xfId="0" applyNumberFormat="1"/>
    <xf numFmtId="0" fontId="5" fillId="0" borderId="0" xfId="1"/>
    <xf numFmtId="164" fontId="5" fillId="0" borderId="0" xfId="1" applyNumberFormat="1" applyFont="1"/>
    <xf numFmtId="0" fontId="3" fillId="0" borderId="5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165" fontId="0" fillId="0" borderId="0" xfId="0" applyNumberFormat="1"/>
    <xf numFmtId="0" fontId="5" fillId="0" borderId="0" xfId="1"/>
    <xf numFmtId="164" fontId="5" fillId="0" borderId="0" xfId="1" applyNumberFormat="1" applyFont="1"/>
    <xf numFmtId="166" fontId="5" fillId="0" borderId="0" xfId="1" applyNumberFormat="1" applyFont="1"/>
    <xf numFmtId="0" fontId="1" fillId="0" borderId="6" xfId="0" applyFont="1" applyBorder="1"/>
    <xf numFmtId="0" fontId="1" fillId="0" borderId="7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166" fontId="5" fillId="0" borderId="0" xfId="1" applyNumberFormat="1" applyFont="1" applyBorder="1"/>
    <xf numFmtId="166" fontId="5" fillId="0" borderId="10" xfId="1" applyNumberFormat="1" applyFont="1" applyBorder="1"/>
    <xf numFmtId="0" fontId="0" fillId="0" borderId="11" xfId="0" applyBorder="1"/>
    <xf numFmtId="0" fontId="0" fillId="0" borderId="12" xfId="0" applyBorder="1"/>
    <xf numFmtId="166" fontId="5" fillId="0" borderId="12" xfId="1" applyNumberFormat="1" applyFont="1" applyBorder="1"/>
    <xf numFmtId="166" fontId="5" fillId="0" borderId="13" xfId="1" applyNumberFormat="1" applyFont="1" applyBorder="1"/>
    <xf numFmtId="0" fontId="0" fillId="0" borderId="13" xfId="0" applyBorder="1"/>
    <xf numFmtId="166" fontId="0" fillId="0" borderId="0" xfId="0" applyNumberFormat="1"/>
    <xf numFmtId="0" fontId="1" fillId="0" borderId="0" xfId="0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0" borderId="17" xfId="0" applyFont="1" applyBorder="1"/>
    <xf numFmtId="0" fontId="0" fillId="0" borderId="18" xfId="0" applyBorder="1"/>
    <xf numFmtId="0" fontId="1" fillId="0" borderId="19" xfId="0" applyFont="1" applyBorder="1"/>
    <xf numFmtId="0" fontId="0" fillId="0" borderId="20" xfId="0" applyBorder="1"/>
    <xf numFmtId="0" fontId="1" fillId="0" borderId="21" xfId="0" applyFont="1" applyBorder="1"/>
    <xf numFmtId="0" fontId="0" fillId="0" borderId="22" xfId="0" applyBorder="1"/>
    <xf numFmtId="0" fontId="0" fillId="0" borderId="23" xfId="0" applyBorder="1"/>
    <xf numFmtId="0" fontId="0" fillId="2" borderId="0" xfId="0" applyFill="1"/>
    <xf numFmtId="0" fontId="1" fillId="0" borderId="24" xfId="0" applyFont="1" applyBorder="1"/>
    <xf numFmtId="0" fontId="0" fillId="0" borderId="25" xfId="0" applyBorder="1"/>
    <xf numFmtId="0" fontId="1" fillId="0" borderId="26" xfId="0" applyFont="1" applyBorder="1"/>
    <xf numFmtId="0" fontId="0" fillId="0" borderId="27" xfId="0" applyBorder="1"/>
    <xf numFmtId="0" fontId="1" fillId="0" borderId="25" xfId="0" applyFont="1" applyBorder="1"/>
    <xf numFmtId="0" fontId="1" fillId="0" borderId="28" xfId="0" applyFont="1" applyBorder="1"/>
    <xf numFmtId="2" fontId="1" fillId="0" borderId="29" xfId="0" applyNumberFormat="1" applyFont="1" applyBorder="1"/>
    <xf numFmtId="2" fontId="1" fillId="0" borderId="27" xfId="0" applyNumberFormat="1" applyFont="1" applyBorder="1"/>
    <xf numFmtId="0" fontId="1" fillId="0" borderId="0" xfId="0" applyFont="1" applyAlignment="1">
      <alignment wrapText="1"/>
    </xf>
    <xf numFmtId="0" fontId="1" fillId="0" borderId="0" xfId="0" applyFont="1" applyAlignment="1"/>
    <xf numFmtId="0" fontId="7" fillId="0" borderId="0" xfId="1" applyFont="1" applyAlignment="1">
      <alignment wrapText="1"/>
    </xf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11" fillId="0" borderId="0" xfId="0" applyFont="1"/>
  </cellXfs>
  <cellStyles count="7">
    <cellStyle name="Heading 1 2" xfId="2" xr:uid="{FF99766F-3AEB-49D7-BC40-480F1AB50FDD}"/>
    <cellStyle name="Heading 2 2" xfId="3" xr:uid="{7BA198BD-EB18-4BB5-A8E4-6C6E1465C2DA}"/>
    <cellStyle name="Hyperlink 3" xfId="5" xr:uid="{7251E137-7585-4B4F-A308-09B4249B760A}"/>
    <cellStyle name="Normal" xfId="0" builtinId="0"/>
    <cellStyle name="Normal 2" xfId="4" xr:uid="{CB715B81-AECA-4201-8371-891B1DB5A119}"/>
    <cellStyle name="Normal 3" xfId="6" xr:uid="{82ABD14E-6087-4430-ABAF-429680E9FB35}"/>
    <cellStyle name="Normal 4" xfId="1" xr:uid="{2CEBB41A-4143-40A4-AAA6-9E24FEEC1B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7BB2C-C1DF-403F-BAA2-D307EFDCFC09}">
  <dimension ref="A1:AB110"/>
  <sheetViews>
    <sheetView tabSelected="1" zoomScale="85" zoomScaleNormal="85" workbookViewId="0">
      <selection activeCell="G1" sqref="G1"/>
    </sheetView>
  </sheetViews>
  <sheetFormatPr defaultRowHeight="14.5" x14ac:dyDescent="0.35"/>
  <cols>
    <col min="1" max="1" width="18.1796875" customWidth="1"/>
    <col min="4" max="4" width="15.81640625" bestFit="1" customWidth="1"/>
    <col min="16" max="16" width="12" customWidth="1"/>
    <col min="17" max="17" width="11.81640625" bestFit="1" customWidth="1"/>
    <col min="24" max="24" width="2.54296875" style="40" customWidth="1"/>
    <col min="25" max="25" width="16" bestFit="1" customWidth="1"/>
  </cols>
  <sheetData>
    <row r="1" spans="1:28" ht="19" thickBot="1" x14ac:dyDescent="0.5">
      <c r="A1" s="54" t="s">
        <v>61</v>
      </c>
      <c r="N1" s="1" t="s">
        <v>59</v>
      </c>
      <c r="Y1" s="1" t="s">
        <v>18</v>
      </c>
    </row>
    <row r="2" spans="1:28" ht="15" thickTop="1" x14ac:dyDescent="0.35">
      <c r="A2" s="30" t="s">
        <v>58</v>
      </c>
      <c r="B2" s="31"/>
      <c r="C2" s="31"/>
      <c r="D2" s="31"/>
      <c r="E2" s="32"/>
      <c r="J2" s="41" t="s">
        <v>18</v>
      </c>
      <c r="K2" s="45"/>
      <c r="Y2" s="1"/>
      <c r="Z2" s="1" t="s">
        <v>10</v>
      </c>
      <c r="AA2" s="1" t="s">
        <v>11</v>
      </c>
      <c r="AB2" s="1" t="s">
        <v>16</v>
      </c>
    </row>
    <row r="3" spans="1:28" x14ac:dyDescent="0.35">
      <c r="A3" s="33" t="s">
        <v>4</v>
      </c>
      <c r="B3" s="16">
        <v>3.5000000000000003E-2</v>
      </c>
      <c r="C3" s="16"/>
      <c r="D3" s="15" t="s">
        <v>52</v>
      </c>
      <c r="E3" s="34">
        <v>1</v>
      </c>
      <c r="F3" s="16" t="s">
        <v>56</v>
      </c>
      <c r="G3" s="16"/>
      <c r="H3" s="16"/>
      <c r="I3" s="16"/>
      <c r="J3" s="46" t="s">
        <v>54</v>
      </c>
      <c r="K3" s="47">
        <f>Z9</f>
        <v>5.982562167763029</v>
      </c>
      <c r="Y3" s="1" t="s">
        <v>12</v>
      </c>
      <c r="Z3">
        <f>SUMIF(P9:P109,"&lt;&gt;#N/A")</f>
        <v>21.807742164597784</v>
      </c>
      <c r="AA3">
        <f>SUMIF(Q9:Q109,"&lt;&gt;#N/A")</f>
        <v>24.327668427489463</v>
      </c>
      <c r="AB3">
        <f>(Z3*(1-Female))+(AA3*Female)</f>
        <v>23.067705296043624</v>
      </c>
    </row>
    <row r="4" spans="1:28" ht="15" thickBot="1" x14ac:dyDescent="0.4">
      <c r="A4" s="35" t="s">
        <v>60</v>
      </c>
      <c r="B4" s="19">
        <v>0.5</v>
      </c>
      <c r="C4" s="19"/>
      <c r="D4" s="29" t="s">
        <v>53</v>
      </c>
      <c r="E4" s="36">
        <v>6.03</v>
      </c>
      <c r="F4" s="19"/>
      <c r="G4" s="19"/>
      <c r="H4" s="19"/>
      <c r="I4" s="19"/>
      <c r="J4" s="43" t="s">
        <v>55</v>
      </c>
      <c r="K4" s="48">
        <f>Z10</f>
        <v>0.49802549066658419</v>
      </c>
      <c r="Y4" s="1" t="s">
        <v>23</v>
      </c>
      <c r="Z4">
        <f>SUMIF(R9:R109,"&lt;&gt;#N/A")</f>
        <v>21.303796499547271</v>
      </c>
      <c r="AA4">
        <f>SUMIF(S9:S109,"&lt;&gt;#N/A")</f>
        <v>23.817979904805874</v>
      </c>
      <c r="AB4">
        <f>(Z4*(1-Female))+(AA4*Female)</f>
        <v>22.560888202176571</v>
      </c>
    </row>
    <row r="5" spans="1:28" ht="15.5" thickTop="1" thickBot="1" x14ac:dyDescent="0.4">
      <c r="A5" s="37" t="s">
        <v>5</v>
      </c>
      <c r="B5" s="38">
        <v>62</v>
      </c>
      <c r="C5" s="38"/>
      <c r="D5" s="38"/>
      <c r="E5" s="39"/>
      <c r="F5" s="24"/>
      <c r="G5" s="24"/>
      <c r="H5" s="24"/>
      <c r="I5" s="27"/>
      <c r="J5" s="1"/>
      <c r="Y5" s="1" t="s">
        <v>25</v>
      </c>
      <c r="Z5">
        <f>SUMIF(T9:T109,"&lt;&gt;#N/A")</f>
        <v>17.068743627987093</v>
      </c>
      <c r="AA5">
        <f>SUMIF(U9:U109,"&lt;&gt;#N/A")</f>
        <v>17.908657067994998</v>
      </c>
      <c r="AB5">
        <f>(Z5*(1-Female))+(AA5*Female)</f>
        <v>17.488700347991045</v>
      </c>
    </row>
    <row r="6" spans="1:28" ht="43.5" customHeight="1" thickTop="1" x14ac:dyDescent="0.45">
      <c r="A6" s="51" t="s">
        <v>15</v>
      </c>
      <c r="B6" s="52"/>
      <c r="C6" s="52"/>
      <c r="D6" s="52"/>
      <c r="E6" s="52"/>
      <c r="F6" s="52"/>
      <c r="G6" s="52"/>
      <c r="H6" s="52"/>
      <c r="I6" s="53"/>
      <c r="J6" s="14" t="s">
        <v>28</v>
      </c>
      <c r="K6" s="15"/>
      <c r="L6" s="16"/>
      <c r="M6" s="17"/>
      <c r="Y6" s="1" t="s">
        <v>27</v>
      </c>
      <c r="Z6">
        <f>SUMIF(V9:V109,"&lt;&gt;#N/A")</f>
        <v>11.863716084268338</v>
      </c>
      <c r="AA6">
        <f>SUMIF(W9:W109,"&lt;&gt;#N/A")</f>
        <v>12.16140825125772</v>
      </c>
      <c r="AB6">
        <f>(Z6*(1-Female))+(AA6*Female)</f>
        <v>12.012562167763029</v>
      </c>
    </row>
    <row r="7" spans="1:28" ht="30" customHeight="1" x14ac:dyDescent="0.35">
      <c r="B7" t="s">
        <v>6</v>
      </c>
      <c r="C7" t="s">
        <v>14</v>
      </c>
      <c r="D7" t="s">
        <v>51</v>
      </c>
      <c r="F7" t="s">
        <v>6</v>
      </c>
      <c r="G7" t="s">
        <v>14</v>
      </c>
      <c r="H7" t="s">
        <v>57</v>
      </c>
      <c r="J7" s="18"/>
      <c r="K7" s="19"/>
      <c r="L7" s="19"/>
      <c r="M7" s="20"/>
      <c r="P7" s="49" t="s">
        <v>19</v>
      </c>
      <c r="Q7" s="49"/>
      <c r="R7" s="50" t="s">
        <v>22</v>
      </c>
      <c r="S7" s="50"/>
      <c r="T7" s="1" t="s">
        <v>24</v>
      </c>
      <c r="V7" s="1" t="s">
        <v>26</v>
      </c>
      <c r="Y7" s="1" t="s">
        <v>17</v>
      </c>
      <c r="Z7" s="10">
        <f>SUM(P9:P47)</f>
        <v>21.799850834496795</v>
      </c>
      <c r="AA7" s="10">
        <f>SUM(Q9:Q47)</f>
        <v>24.308291382122299</v>
      </c>
      <c r="AB7">
        <f>Z7*(1-Female)+AA7*Female</f>
        <v>23.054071108309547</v>
      </c>
    </row>
    <row r="8" spans="1:28" ht="15" thickBot="1" x14ac:dyDescent="0.4">
      <c r="A8" s="2" t="s">
        <v>0</v>
      </c>
      <c r="B8" s="4" t="s">
        <v>3</v>
      </c>
      <c r="C8" s="8" t="s">
        <v>3</v>
      </c>
      <c r="D8" s="9" t="s">
        <v>49</v>
      </c>
      <c r="E8" s="9" t="s">
        <v>14</v>
      </c>
      <c r="F8" s="1" t="s">
        <v>2</v>
      </c>
      <c r="G8" t="s">
        <v>1</v>
      </c>
      <c r="H8" s="9" t="s">
        <v>49</v>
      </c>
      <c r="I8" s="9" t="s">
        <v>50</v>
      </c>
      <c r="J8" s="18" t="s">
        <v>29</v>
      </c>
      <c r="K8" s="19" t="s">
        <v>30</v>
      </c>
      <c r="L8" s="19" t="s">
        <v>10</v>
      </c>
      <c r="M8" s="20" t="s">
        <v>11</v>
      </c>
      <c r="N8" t="s">
        <v>7</v>
      </c>
      <c r="O8" t="s">
        <v>8</v>
      </c>
      <c r="P8" t="s">
        <v>9</v>
      </c>
      <c r="Q8" t="s">
        <v>13</v>
      </c>
      <c r="R8" t="s">
        <v>20</v>
      </c>
      <c r="S8" t="s">
        <v>21</v>
      </c>
      <c r="T8" t="s">
        <v>20</v>
      </c>
      <c r="U8" t="s">
        <v>21</v>
      </c>
      <c r="V8" t="s">
        <v>20</v>
      </c>
      <c r="W8" t="s">
        <v>21</v>
      </c>
      <c r="Y8" s="1"/>
    </row>
    <row r="9" spans="1:28" ht="15" thickTop="1" x14ac:dyDescent="0.35">
      <c r="A9" s="3">
        <v>0</v>
      </c>
      <c r="B9" s="5">
        <v>4.3119999999999999E-3</v>
      </c>
      <c r="C9" s="7">
        <v>3.5760000000000002E-3</v>
      </c>
      <c r="D9" s="12">
        <f t="shared" ref="D9:D40" si="0">IF(util=1,F9,IF(util=2,H9,"err"))</f>
        <v>0.94464086000000003</v>
      </c>
      <c r="E9" s="12">
        <f t="shared" ref="E9:E40" si="1">IF(util=1,G9,IF(util=2,I9,"err"))</f>
        <v>0.91032568000000003</v>
      </c>
      <c r="F9">
        <v>0.94464086000000003</v>
      </c>
      <c r="G9">
        <v>0.91032568000000003</v>
      </c>
      <c r="H9" s="13">
        <f>VLOOKUP($A9,$K$9:$M$26,2)</f>
        <v>0.91600000000000004</v>
      </c>
      <c r="I9" s="13">
        <f>VLOOKUP($A9,$K$9:$M$26,3)</f>
        <v>0.88100000000000001</v>
      </c>
      <c r="J9" s="18" t="s">
        <v>31</v>
      </c>
      <c r="K9" s="19">
        <v>0</v>
      </c>
      <c r="L9" s="21">
        <f>L10</f>
        <v>0.91600000000000004</v>
      </c>
      <c r="M9" s="22">
        <f>M10</f>
        <v>0.88100000000000001</v>
      </c>
      <c r="N9" s="3">
        <v>0</v>
      </c>
      <c r="O9">
        <f t="shared" ref="O9:O40" si="2">Age+N9</f>
        <v>62</v>
      </c>
      <c r="P9" s="28">
        <f>1</f>
        <v>1</v>
      </c>
      <c r="Q9" s="28">
        <f>1</f>
        <v>1</v>
      </c>
      <c r="R9">
        <f>(P9+P10)/2</f>
        <v>0.99552099999999999</v>
      </c>
      <c r="S9">
        <f>(Q9+Q10)/2</f>
        <v>0.99696050000000003</v>
      </c>
      <c r="T9">
        <f t="shared" ref="T9:T40" si="3">R9*VLOOKUP(O9,lifetable,4,FALSE)</f>
        <v>0.84061994335241996</v>
      </c>
      <c r="U9">
        <f t="shared" ref="U9:U40" si="4">S9*VLOOKUP(O9,lifetable,5,FALSE)</f>
        <v>0.81404392995247998</v>
      </c>
      <c r="V9">
        <f t="shared" ref="V9:V40" si="5">T9/(1+Disc)^N9</f>
        <v>0.84061994335241996</v>
      </c>
      <c r="W9">
        <f t="shared" ref="W9:W40" si="6">U9/(1+Disc)^N9</f>
        <v>0.81404392995247998</v>
      </c>
      <c r="Y9" s="41" t="s">
        <v>54</v>
      </c>
      <c r="Z9" s="42">
        <f>AB6-E4</f>
        <v>5.982562167763029</v>
      </c>
    </row>
    <row r="10" spans="1:28" ht="15" thickBot="1" x14ac:dyDescent="0.4">
      <c r="A10" s="3">
        <v>1</v>
      </c>
      <c r="B10" s="5">
        <v>2.42E-4</v>
      </c>
      <c r="C10" s="7">
        <v>2.13E-4</v>
      </c>
      <c r="D10" s="12">
        <f t="shared" si="0"/>
        <v>0.94464086000000003</v>
      </c>
      <c r="E10" s="12">
        <f t="shared" si="1"/>
        <v>0.91032568000000003</v>
      </c>
      <c r="F10">
        <v>0.94464086000000003</v>
      </c>
      <c r="G10">
        <v>0.91032568000000003</v>
      </c>
      <c r="H10" s="13">
        <f t="shared" ref="H10:H73" si="7">VLOOKUP($A10,$K$9:$M$26,2)</f>
        <v>0.91600000000000004</v>
      </c>
      <c r="I10" s="13">
        <f t="shared" ref="I10:I73" si="8">VLOOKUP($A10,$K$9:$M$26,3)</f>
        <v>0.88100000000000001</v>
      </c>
      <c r="J10" s="18" t="s">
        <v>32</v>
      </c>
      <c r="K10" s="19">
        <v>16</v>
      </c>
      <c r="L10" s="21">
        <v>0.91600000000000004</v>
      </c>
      <c r="M10" s="22">
        <v>0.88100000000000001</v>
      </c>
      <c r="N10" s="3">
        <v>1</v>
      </c>
      <c r="O10">
        <f t="shared" si="2"/>
        <v>63</v>
      </c>
      <c r="P10" s="28">
        <f t="shared" ref="P10:P41" si="9">P9-P9*VLOOKUP(O9,lifetable,2,FALSE)</f>
        <v>0.99104199999999998</v>
      </c>
      <c r="Q10" s="28">
        <f t="shared" ref="Q10:Q41" si="10">Q9-Q9*VLOOKUP(O9,lifetable,3,FALSE)</f>
        <v>0.99392100000000005</v>
      </c>
      <c r="R10">
        <f t="shared" ref="R10:R73" si="11">(P10+P11)/2</f>
        <v>0.98614625251999999</v>
      </c>
      <c r="S10">
        <f t="shared" ref="S10:S73" si="12">(Q10+Q11)/2</f>
        <v>0.99071212605150005</v>
      </c>
      <c r="T10">
        <f t="shared" si="3"/>
        <v>0.82953098179876006</v>
      </c>
      <c r="U10">
        <f t="shared" si="4"/>
        <v>0.80486907485824899</v>
      </c>
      <c r="V10">
        <f t="shared" si="5"/>
        <v>0.80147920946740103</v>
      </c>
      <c r="W10">
        <f t="shared" si="6"/>
        <v>0.77765128005627926</v>
      </c>
      <c r="Y10" s="43" t="s">
        <v>55</v>
      </c>
      <c r="Z10" s="44">
        <f>Z9/AB6</f>
        <v>0.49802549066658419</v>
      </c>
    </row>
    <row r="11" spans="1:28" ht="15" thickTop="1" x14ac:dyDescent="0.35">
      <c r="A11" s="3">
        <v>2</v>
      </c>
      <c r="B11" s="5">
        <v>1.3200000000000001E-4</v>
      </c>
      <c r="C11" s="7">
        <v>1.25E-4</v>
      </c>
      <c r="D11" s="12">
        <f t="shared" si="0"/>
        <v>0.94464086000000003</v>
      </c>
      <c r="E11" s="12">
        <f t="shared" si="1"/>
        <v>0.91032568000000003</v>
      </c>
      <c r="F11">
        <v>0.94464086000000003</v>
      </c>
      <c r="G11">
        <v>0.91032568000000003</v>
      </c>
      <c r="H11" s="13">
        <f t="shared" si="7"/>
        <v>0.91600000000000004</v>
      </c>
      <c r="I11" s="13">
        <f t="shared" si="8"/>
        <v>0.88100000000000001</v>
      </c>
      <c r="J11" s="18" t="s">
        <v>33</v>
      </c>
      <c r="K11" s="19">
        <v>18</v>
      </c>
      <c r="L11" s="21">
        <v>0.93300000000000005</v>
      </c>
      <c r="M11" s="22">
        <v>0.86399999999999999</v>
      </c>
      <c r="N11" s="3">
        <v>2</v>
      </c>
      <c r="O11">
        <f t="shared" si="2"/>
        <v>64</v>
      </c>
      <c r="P11" s="28">
        <f t="shared" si="9"/>
        <v>0.98125050504</v>
      </c>
      <c r="Q11" s="28">
        <f t="shared" si="10"/>
        <v>0.98750325210300005</v>
      </c>
      <c r="R11">
        <f t="shared" si="11"/>
        <v>0.97601160859359148</v>
      </c>
      <c r="S11">
        <f t="shared" si="12"/>
        <v>0.98405587824990848</v>
      </c>
      <c r="T11">
        <f t="shared" si="3"/>
        <v>0.8178197153935548</v>
      </c>
      <c r="U11">
        <f t="shared" si="4"/>
        <v>0.79533096528715219</v>
      </c>
      <c r="V11">
        <f t="shared" si="5"/>
        <v>0.76344345529048974</v>
      </c>
      <c r="W11">
        <f t="shared" si="6"/>
        <v>0.74244996642829686</v>
      </c>
    </row>
    <row r="12" spans="1:28" x14ac:dyDescent="0.35">
      <c r="A12" s="3">
        <v>3</v>
      </c>
      <c r="B12" s="5">
        <v>1.02E-4</v>
      </c>
      <c r="C12" s="7">
        <v>9.7999999999999997E-5</v>
      </c>
      <c r="D12" s="12">
        <f t="shared" si="0"/>
        <v>0.94464086000000003</v>
      </c>
      <c r="E12" s="12">
        <f t="shared" si="1"/>
        <v>0.91032568000000003</v>
      </c>
      <c r="F12">
        <v>0.94464086000000003</v>
      </c>
      <c r="G12">
        <v>0.91032568000000003</v>
      </c>
      <c r="H12" s="13">
        <f t="shared" si="7"/>
        <v>0.91600000000000004</v>
      </c>
      <c r="I12" s="13">
        <f t="shared" si="8"/>
        <v>0.88100000000000001</v>
      </c>
      <c r="J12" s="18" t="s">
        <v>34</v>
      </c>
      <c r="K12" s="19">
        <v>20</v>
      </c>
      <c r="L12" s="21">
        <v>0.89500000000000002</v>
      </c>
      <c r="M12" s="22">
        <v>0.86599999999999999</v>
      </c>
      <c r="N12" s="3">
        <v>3</v>
      </c>
      <c r="O12">
        <f t="shared" si="2"/>
        <v>65</v>
      </c>
      <c r="P12" s="28">
        <f t="shared" si="9"/>
        <v>0.97077271214718286</v>
      </c>
      <c r="Q12" s="28">
        <f t="shared" si="10"/>
        <v>0.9806085043968169</v>
      </c>
      <c r="R12">
        <f t="shared" si="11"/>
        <v>0.96504418237280232</v>
      </c>
      <c r="S12">
        <f t="shared" si="12"/>
        <v>0.97684885139095945</v>
      </c>
      <c r="T12">
        <f t="shared" si="3"/>
        <v>0.8054343476962621</v>
      </c>
      <c r="U12">
        <f t="shared" si="4"/>
        <v>0.78532069551667871</v>
      </c>
      <c r="V12">
        <f t="shared" si="5"/>
        <v>0.72645563479912534</v>
      </c>
      <c r="W12">
        <f t="shared" si="6"/>
        <v>0.70831427293140636</v>
      </c>
    </row>
    <row r="13" spans="1:28" x14ac:dyDescent="0.35">
      <c r="A13" s="3">
        <v>4</v>
      </c>
      <c r="B13" s="5">
        <v>9.3999999999999994E-5</v>
      </c>
      <c r="C13" s="7">
        <v>6.3999999999999997E-5</v>
      </c>
      <c r="D13" s="12">
        <f t="shared" si="0"/>
        <v>0.94464086000000003</v>
      </c>
      <c r="E13" s="12">
        <f t="shared" si="1"/>
        <v>0.91032568000000003</v>
      </c>
      <c r="F13">
        <v>0.94464086000000003</v>
      </c>
      <c r="G13">
        <v>0.91032568000000003</v>
      </c>
      <c r="H13" s="13">
        <f t="shared" si="7"/>
        <v>0.91600000000000004</v>
      </c>
      <c r="I13" s="13">
        <f t="shared" si="8"/>
        <v>0.88100000000000001</v>
      </c>
      <c r="J13" s="18" t="s">
        <v>35</v>
      </c>
      <c r="K13" s="19">
        <v>25</v>
      </c>
      <c r="L13" s="21">
        <v>0.89500000000000002</v>
      </c>
      <c r="M13" s="22">
        <v>0.873</v>
      </c>
      <c r="N13" s="3">
        <v>4</v>
      </c>
      <c r="O13">
        <f t="shared" si="2"/>
        <v>66</v>
      </c>
      <c r="P13" s="28">
        <f t="shared" si="9"/>
        <v>0.95931565259842178</v>
      </c>
      <c r="Q13" s="28">
        <f t="shared" si="10"/>
        <v>0.97308919838510211</v>
      </c>
      <c r="R13">
        <f t="shared" si="11"/>
        <v>0.95312758698133559</v>
      </c>
      <c r="S13">
        <f t="shared" si="12"/>
        <v>0.96907812470935872</v>
      </c>
      <c r="T13">
        <f t="shared" si="3"/>
        <v>0.79228809777413245</v>
      </c>
      <c r="U13">
        <f t="shared" si="4"/>
        <v>0.77483598910323992</v>
      </c>
      <c r="V13">
        <f t="shared" si="5"/>
        <v>0.69043330490335431</v>
      </c>
      <c r="W13">
        <f t="shared" si="6"/>
        <v>0.67522480044515421</v>
      </c>
    </row>
    <row r="14" spans="1:28" x14ac:dyDescent="0.35">
      <c r="A14" s="3">
        <v>5</v>
      </c>
      <c r="B14" s="5">
        <v>8.8999999999999995E-5</v>
      </c>
      <c r="C14" s="7">
        <v>8.5000000000000006E-5</v>
      </c>
      <c r="D14" s="12">
        <f t="shared" si="0"/>
        <v>0.94464086000000003</v>
      </c>
      <c r="E14" s="12">
        <f t="shared" si="1"/>
        <v>0.91032568000000003</v>
      </c>
      <c r="F14">
        <v>0.94464086000000003</v>
      </c>
      <c r="G14">
        <v>0.91032568000000003</v>
      </c>
      <c r="H14" s="13">
        <f t="shared" si="7"/>
        <v>0.91600000000000004</v>
      </c>
      <c r="I14" s="13">
        <f t="shared" si="8"/>
        <v>0.88100000000000001</v>
      </c>
      <c r="J14" s="18" t="s">
        <v>36</v>
      </c>
      <c r="K14" s="19">
        <v>30</v>
      </c>
      <c r="L14" s="21">
        <v>0.91600000000000004</v>
      </c>
      <c r="M14" s="22">
        <v>0.87</v>
      </c>
      <c r="N14" s="3">
        <v>5</v>
      </c>
      <c r="O14">
        <f t="shared" si="2"/>
        <v>67</v>
      </c>
      <c r="P14" s="28">
        <f t="shared" si="9"/>
        <v>0.94693952136424953</v>
      </c>
      <c r="Q14" s="28">
        <f t="shared" si="10"/>
        <v>0.96506705103361534</v>
      </c>
      <c r="R14">
        <f t="shared" si="11"/>
        <v>0.9402825365290588</v>
      </c>
      <c r="S14">
        <f t="shared" si="12"/>
        <v>0.96071845890165786</v>
      </c>
      <c r="T14">
        <f t="shared" si="3"/>
        <v>0.77840957866822735</v>
      </c>
      <c r="U14">
        <f t="shared" si="4"/>
        <v>0.76386528680705201</v>
      </c>
      <c r="V14">
        <f t="shared" si="5"/>
        <v>0.65539997806429684</v>
      </c>
      <c r="W14">
        <f t="shared" si="6"/>
        <v>0.64315407458622842</v>
      </c>
    </row>
    <row r="15" spans="1:28" x14ac:dyDescent="0.35">
      <c r="A15" s="3">
        <v>6</v>
      </c>
      <c r="B15" s="5">
        <v>8.2999999999999998E-5</v>
      </c>
      <c r="C15" s="7">
        <v>7.8999999999999996E-5</v>
      </c>
      <c r="D15" s="12">
        <f t="shared" si="0"/>
        <v>0.94464086000000003</v>
      </c>
      <c r="E15" s="12">
        <f t="shared" si="1"/>
        <v>0.91032568000000003</v>
      </c>
      <c r="F15">
        <v>0.94464086000000003</v>
      </c>
      <c r="G15">
        <v>0.91032568000000003</v>
      </c>
      <c r="H15" s="13">
        <f t="shared" si="7"/>
        <v>0.91600000000000004</v>
      </c>
      <c r="I15" s="13">
        <f t="shared" si="8"/>
        <v>0.88100000000000001</v>
      </c>
      <c r="J15" s="18" t="s">
        <v>37</v>
      </c>
      <c r="K15" s="19">
        <v>35</v>
      </c>
      <c r="L15" s="21">
        <v>0.86199999999999999</v>
      </c>
      <c r="M15" s="22">
        <v>0.85699999999999998</v>
      </c>
      <c r="N15" s="3">
        <v>6</v>
      </c>
      <c r="O15">
        <f t="shared" si="2"/>
        <v>68</v>
      </c>
      <c r="P15" s="28">
        <f t="shared" si="9"/>
        <v>0.93362555169386818</v>
      </c>
      <c r="Q15" s="28">
        <f t="shared" si="10"/>
        <v>0.95636986676970037</v>
      </c>
      <c r="R15">
        <f t="shared" si="11"/>
        <v>0.926450172516325</v>
      </c>
      <c r="S15">
        <f t="shared" si="12"/>
        <v>0.95157271551798361</v>
      </c>
      <c r="T15">
        <f t="shared" si="3"/>
        <v>0.76376178862826305</v>
      </c>
      <c r="U15">
        <f t="shared" si="4"/>
        <v>0.7522618707416997</v>
      </c>
      <c r="V15">
        <f t="shared" si="5"/>
        <v>0.62132070714673371</v>
      </c>
      <c r="W15">
        <f t="shared" si="6"/>
        <v>0.6119655165365282</v>
      </c>
    </row>
    <row r="16" spans="1:28" x14ac:dyDescent="0.35">
      <c r="A16" s="3">
        <v>7</v>
      </c>
      <c r="B16" s="5">
        <v>7.2999999999999999E-5</v>
      </c>
      <c r="C16" s="7">
        <v>6.0999999999999999E-5</v>
      </c>
      <c r="D16" s="12">
        <f t="shared" si="0"/>
        <v>0.94464086000000003</v>
      </c>
      <c r="E16" s="12">
        <f t="shared" si="1"/>
        <v>0.91032568000000003</v>
      </c>
      <c r="F16">
        <v>0.94464086000000003</v>
      </c>
      <c r="G16">
        <v>0.91032568000000003</v>
      </c>
      <c r="H16" s="13">
        <f t="shared" si="7"/>
        <v>0.91600000000000004</v>
      </c>
      <c r="I16" s="13">
        <f t="shared" si="8"/>
        <v>0.88100000000000001</v>
      </c>
      <c r="J16" s="18" t="s">
        <v>38</v>
      </c>
      <c r="K16" s="19">
        <v>40</v>
      </c>
      <c r="L16" s="21">
        <v>0.87</v>
      </c>
      <c r="M16" s="22">
        <v>0.85</v>
      </c>
      <c r="N16" s="3">
        <v>7</v>
      </c>
      <c r="O16">
        <f t="shared" si="2"/>
        <v>69</v>
      </c>
      <c r="P16" s="28">
        <f t="shared" si="9"/>
        <v>0.9192747933387817</v>
      </c>
      <c r="Q16" s="28">
        <f t="shared" si="10"/>
        <v>0.94677556426626674</v>
      </c>
      <c r="R16">
        <f t="shared" si="11"/>
        <v>0.91153266102928243</v>
      </c>
      <c r="S16">
        <f t="shared" si="12"/>
        <v>0.94165303507580411</v>
      </c>
      <c r="T16">
        <f t="shared" si="3"/>
        <v>0.74827684240250658</v>
      </c>
      <c r="U16">
        <f t="shared" si="4"/>
        <v>0.74004747439866214</v>
      </c>
      <c r="V16">
        <f t="shared" si="5"/>
        <v>0.58813883421740087</v>
      </c>
      <c r="W16">
        <f t="shared" si="6"/>
        <v>0.58167062535423852</v>
      </c>
    </row>
    <row r="17" spans="1:23" x14ac:dyDescent="0.35">
      <c r="A17" s="3">
        <v>8</v>
      </c>
      <c r="B17" s="5">
        <v>6.3999999999999997E-5</v>
      </c>
      <c r="C17" s="7">
        <v>6.3999999999999997E-5</v>
      </c>
      <c r="D17" s="12">
        <f t="shared" si="0"/>
        <v>0.94464086000000003</v>
      </c>
      <c r="E17" s="12">
        <f t="shared" si="1"/>
        <v>0.91032568000000003</v>
      </c>
      <c r="F17">
        <v>0.94464086000000003</v>
      </c>
      <c r="G17">
        <v>0.91032568000000003</v>
      </c>
      <c r="H17" s="13">
        <f t="shared" si="7"/>
        <v>0.91600000000000004</v>
      </c>
      <c r="I17" s="13">
        <f t="shared" si="8"/>
        <v>0.88100000000000001</v>
      </c>
      <c r="J17" s="18" t="s">
        <v>39</v>
      </c>
      <c r="K17" s="19">
        <v>45</v>
      </c>
      <c r="L17" s="21">
        <v>0.82399999999999995</v>
      </c>
      <c r="M17" s="22">
        <v>0.81499999999999995</v>
      </c>
      <c r="N17" s="3">
        <v>8</v>
      </c>
      <c r="O17">
        <f t="shared" si="2"/>
        <v>70</v>
      </c>
      <c r="P17" s="28">
        <f t="shared" si="9"/>
        <v>0.90379052871978327</v>
      </c>
      <c r="Q17" s="28">
        <f t="shared" si="10"/>
        <v>0.93653050588534148</v>
      </c>
      <c r="R17">
        <f t="shared" si="11"/>
        <v>0.89574860059523465</v>
      </c>
      <c r="S17">
        <f t="shared" si="12"/>
        <v>0.93093098999065305</v>
      </c>
      <c r="T17">
        <f t="shared" si="3"/>
        <v>0.73214717719548772</v>
      </c>
      <c r="U17">
        <f t="shared" si="4"/>
        <v>0.72721235454390076</v>
      </c>
      <c r="V17">
        <f t="shared" si="5"/>
        <v>0.55600102721336031</v>
      </c>
      <c r="W17">
        <f t="shared" si="6"/>
        <v>0.55225346586386748</v>
      </c>
    </row>
    <row r="18" spans="1:23" x14ac:dyDescent="0.35">
      <c r="A18" s="3">
        <v>9</v>
      </c>
      <c r="B18" s="5">
        <v>6.2000000000000003E-5</v>
      </c>
      <c r="C18" s="7">
        <v>5.5999999999999999E-5</v>
      </c>
      <c r="D18" s="12">
        <f t="shared" si="0"/>
        <v>0.94464086000000003</v>
      </c>
      <c r="E18" s="12">
        <f t="shared" si="1"/>
        <v>0.91032568000000003</v>
      </c>
      <c r="F18">
        <v>0.94464086000000003</v>
      </c>
      <c r="G18">
        <v>0.91032568000000003</v>
      </c>
      <c r="H18" s="13">
        <f t="shared" si="7"/>
        <v>0.91600000000000004</v>
      </c>
      <c r="I18" s="13">
        <f t="shared" si="8"/>
        <v>0.88100000000000001</v>
      </c>
      <c r="J18" s="18" t="s">
        <v>40</v>
      </c>
      <c r="K18" s="19">
        <v>50</v>
      </c>
      <c r="L18" s="21">
        <v>0.83699999999999997</v>
      </c>
      <c r="M18" s="22">
        <v>0.80500000000000005</v>
      </c>
      <c r="N18" s="3">
        <v>9</v>
      </c>
      <c r="O18">
        <f t="shared" si="2"/>
        <v>71</v>
      </c>
      <c r="P18" s="28">
        <f t="shared" si="9"/>
        <v>0.88770667247068602</v>
      </c>
      <c r="Q18" s="28">
        <f t="shared" si="10"/>
        <v>0.92533147409596461</v>
      </c>
      <c r="R18">
        <f t="shared" si="11"/>
        <v>0.87891305017319143</v>
      </c>
      <c r="S18">
        <f t="shared" si="12"/>
        <v>0.91936910074262723</v>
      </c>
      <c r="T18">
        <f t="shared" si="3"/>
        <v>0.71523403964379317</v>
      </c>
      <c r="U18">
        <f t="shared" si="4"/>
        <v>0.71374074602254334</v>
      </c>
      <c r="V18">
        <f t="shared" si="5"/>
        <v>0.52478936725094538</v>
      </c>
      <c r="W18">
        <f t="shared" si="6"/>
        <v>0.52369369147046119</v>
      </c>
    </row>
    <row r="19" spans="1:23" x14ac:dyDescent="0.35">
      <c r="A19" s="3">
        <v>10</v>
      </c>
      <c r="B19" s="5">
        <v>7.2000000000000002E-5</v>
      </c>
      <c r="C19" s="7">
        <v>6.3999999999999997E-5</v>
      </c>
      <c r="D19" s="12">
        <f t="shared" si="0"/>
        <v>0.94464086000000003</v>
      </c>
      <c r="E19" s="12">
        <f t="shared" si="1"/>
        <v>0.91032568000000003</v>
      </c>
      <c r="F19">
        <v>0.94464086000000003</v>
      </c>
      <c r="G19">
        <v>0.91032568000000003</v>
      </c>
      <c r="H19" s="13">
        <f t="shared" si="7"/>
        <v>0.91600000000000004</v>
      </c>
      <c r="I19" s="13">
        <f t="shared" si="8"/>
        <v>0.88100000000000001</v>
      </c>
      <c r="J19" s="18" t="s">
        <v>41</v>
      </c>
      <c r="K19" s="19">
        <v>55</v>
      </c>
      <c r="L19" s="21">
        <v>0.81699999999999995</v>
      </c>
      <c r="M19" s="22">
        <v>0.80200000000000005</v>
      </c>
      <c r="N19" s="3">
        <v>10</v>
      </c>
      <c r="O19">
        <f t="shared" si="2"/>
        <v>72</v>
      </c>
      <c r="P19" s="28">
        <f t="shared" si="9"/>
        <v>0.87011942787569674</v>
      </c>
      <c r="Q19" s="28">
        <f t="shared" si="10"/>
        <v>0.91340672738928996</v>
      </c>
      <c r="R19">
        <f t="shared" si="11"/>
        <v>0.86070821614379323</v>
      </c>
      <c r="S19">
        <f t="shared" si="12"/>
        <v>0.9066593918940653</v>
      </c>
      <c r="T19">
        <f t="shared" si="3"/>
        <v>0.69729397347800726</v>
      </c>
      <c r="U19">
        <f t="shared" si="4"/>
        <v>0.69940942174118736</v>
      </c>
      <c r="V19">
        <f t="shared" si="5"/>
        <v>0.49432481648500226</v>
      </c>
      <c r="W19">
        <f t="shared" si="6"/>
        <v>0.49582449755820029</v>
      </c>
    </row>
    <row r="20" spans="1:23" x14ac:dyDescent="0.35">
      <c r="A20" s="3">
        <v>11</v>
      </c>
      <c r="B20" s="5">
        <v>8.1000000000000004E-5</v>
      </c>
      <c r="C20" s="7">
        <v>6.2000000000000003E-5</v>
      </c>
      <c r="D20" s="12">
        <f t="shared" si="0"/>
        <v>0.94464086000000003</v>
      </c>
      <c r="E20" s="12">
        <f t="shared" si="1"/>
        <v>0.91032568000000003</v>
      </c>
      <c r="F20">
        <v>0.94464086000000003</v>
      </c>
      <c r="G20">
        <v>0.91032568000000003</v>
      </c>
      <c r="H20" s="13">
        <f t="shared" si="7"/>
        <v>0.91600000000000004</v>
      </c>
      <c r="I20" s="13">
        <f t="shared" si="8"/>
        <v>0.88100000000000001</v>
      </c>
      <c r="J20" s="18" t="s">
        <v>42</v>
      </c>
      <c r="K20" s="19">
        <v>60</v>
      </c>
      <c r="L20" s="21">
        <v>0.80900000000000005</v>
      </c>
      <c r="M20" s="22">
        <v>0.78400000000000003</v>
      </c>
      <c r="N20" s="3">
        <v>11</v>
      </c>
      <c r="O20">
        <f t="shared" si="2"/>
        <v>73</v>
      </c>
      <c r="P20" s="28">
        <f t="shared" si="9"/>
        <v>0.85129700441188971</v>
      </c>
      <c r="Q20" s="28">
        <f t="shared" si="10"/>
        <v>0.89991205639884064</v>
      </c>
      <c r="R20">
        <f t="shared" si="11"/>
        <v>0.84065792009925211</v>
      </c>
      <c r="S20">
        <f t="shared" si="12"/>
        <v>0.89231184912652428</v>
      </c>
      <c r="T20">
        <f t="shared" si="3"/>
        <v>0.67796074398414574</v>
      </c>
      <c r="U20">
        <f t="shared" si="4"/>
        <v>0.68386235806828854</v>
      </c>
      <c r="V20">
        <f t="shared" si="5"/>
        <v>0.46436630566863302</v>
      </c>
      <c r="W20">
        <f t="shared" si="6"/>
        <v>0.46840859093965076</v>
      </c>
    </row>
    <row r="21" spans="1:23" x14ac:dyDescent="0.35">
      <c r="A21" s="3">
        <v>12</v>
      </c>
      <c r="B21" s="5">
        <v>1.05E-4</v>
      </c>
      <c r="C21" s="7">
        <v>5.7000000000000003E-5</v>
      </c>
      <c r="D21" s="12">
        <f t="shared" si="0"/>
        <v>0.94464086000000003</v>
      </c>
      <c r="E21" s="12">
        <f t="shared" si="1"/>
        <v>0.91032568000000003</v>
      </c>
      <c r="F21">
        <v>0.94464086000000003</v>
      </c>
      <c r="G21">
        <v>0.91032568000000003</v>
      </c>
      <c r="H21" s="13">
        <f t="shared" si="7"/>
        <v>0.91600000000000004</v>
      </c>
      <c r="I21" s="13">
        <f t="shared" si="8"/>
        <v>0.88100000000000001</v>
      </c>
      <c r="J21" s="18" t="s">
        <v>43</v>
      </c>
      <c r="K21" s="19">
        <v>65</v>
      </c>
      <c r="L21" s="21">
        <v>0.79800000000000004</v>
      </c>
      <c r="M21" s="22">
        <v>0.78200000000000003</v>
      </c>
      <c r="N21" s="3">
        <v>12</v>
      </c>
      <c r="O21">
        <f t="shared" si="2"/>
        <v>74</v>
      </c>
      <c r="P21" s="28">
        <f t="shared" si="9"/>
        <v>0.83001883578661451</v>
      </c>
      <c r="Q21" s="28">
        <f t="shared" si="10"/>
        <v>0.88471164185420781</v>
      </c>
      <c r="R21">
        <f t="shared" si="11"/>
        <v>0.8187197893750513</v>
      </c>
      <c r="S21">
        <f t="shared" si="12"/>
        <v>0.87653027094616109</v>
      </c>
      <c r="T21">
        <f t="shared" si="3"/>
        <v>0.65722383136171758</v>
      </c>
      <c r="U21">
        <f t="shared" si="4"/>
        <v>0.66728247531992402</v>
      </c>
      <c r="V21">
        <f t="shared" si="5"/>
        <v>0.43493975483277575</v>
      </c>
      <c r="W21">
        <f t="shared" si="6"/>
        <v>0.44159639740775364</v>
      </c>
    </row>
    <row r="22" spans="1:23" x14ac:dyDescent="0.35">
      <c r="A22" s="3">
        <v>13</v>
      </c>
      <c r="B22" s="5">
        <v>1.25E-4</v>
      </c>
      <c r="C22" s="7">
        <v>7.8999999999999996E-5</v>
      </c>
      <c r="D22" s="12">
        <f t="shared" si="0"/>
        <v>0.94464086000000003</v>
      </c>
      <c r="E22" s="12">
        <f t="shared" si="1"/>
        <v>0.91032568000000003</v>
      </c>
      <c r="F22">
        <v>0.94464086000000003</v>
      </c>
      <c r="G22">
        <v>0.91032568000000003</v>
      </c>
      <c r="H22" s="13">
        <f t="shared" si="7"/>
        <v>0.91600000000000004</v>
      </c>
      <c r="I22" s="13">
        <f t="shared" si="8"/>
        <v>0.88100000000000001</v>
      </c>
      <c r="J22" s="18" t="s">
        <v>44</v>
      </c>
      <c r="K22" s="19">
        <v>70</v>
      </c>
      <c r="L22" s="21">
        <v>0.80200000000000005</v>
      </c>
      <c r="M22" s="22">
        <v>0.78700000000000003</v>
      </c>
      <c r="N22" s="3">
        <v>13</v>
      </c>
      <c r="O22">
        <f t="shared" si="2"/>
        <v>75</v>
      </c>
      <c r="P22" s="28">
        <f t="shared" si="9"/>
        <v>0.80742074296348809</v>
      </c>
      <c r="Q22" s="28">
        <f t="shared" si="10"/>
        <v>0.86834890003811427</v>
      </c>
      <c r="R22">
        <f t="shared" si="11"/>
        <v>0.79513946975264194</v>
      </c>
      <c r="S22">
        <f t="shared" si="12"/>
        <v>0.85936322562051992</v>
      </c>
      <c r="T22">
        <f t="shared" si="3"/>
        <v>0.63530393673989638</v>
      </c>
      <c r="U22">
        <f t="shared" si="4"/>
        <v>0.64973209392990794</v>
      </c>
      <c r="V22">
        <f t="shared" si="5"/>
        <v>0.40621597552830618</v>
      </c>
      <c r="W22">
        <f t="shared" si="6"/>
        <v>0.41544139915481809</v>
      </c>
    </row>
    <row r="23" spans="1:23" x14ac:dyDescent="0.35">
      <c r="A23" s="3">
        <v>14</v>
      </c>
      <c r="B23" s="5">
        <v>1.16E-4</v>
      </c>
      <c r="C23" s="7">
        <v>9.2E-5</v>
      </c>
      <c r="D23" s="12">
        <f t="shared" si="0"/>
        <v>0.94464086000000003</v>
      </c>
      <c r="E23" s="12">
        <f t="shared" si="1"/>
        <v>0.91032568000000003</v>
      </c>
      <c r="F23">
        <v>0.94464086000000003</v>
      </c>
      <c r="G23">
        <v>0.91032568000000003</v>
      </c>
      <c r="H23" s="13">
        <f t="shared" si="7"/>
        <v>0.91600000000000004</v>
      </c>
      <c r="I23" s="13">
        <f t="shared" si="8"/>
        <v>0.88100000000000001</v>
      </c>
      <c r="J23" s="18" t="s">
        <v>45</v>
      </c>
      <c r="K23" s="19">
        <v>75</v>
      </c>
      <c r="L23" s="21">
        <v>0.79100000000000004</v>
      </c>
      <c r="M23" s="22">
        <v>0.74099999999999999</v>
      </c>
      <c r="N23" s="3">
        <v>14</v>
      </c>
      <c r="O23">
        <f t="shared" si="2"/>
        <v>76</v>
      </c>
      <c r="P23" s="28">
        <f t="shared" si="9"/>
        <v>0.78285819654179578</v>
      </c>
      <c r="Q23" s="28">
        <f t="shared" si="10"/>
        <v>0.85037755120292546</v>
      </c>
      <c r="R23">
        <f t="shared" si="11"/>
        <v>0.7694133898743869</v>
      </c>
      <c r="S23">
        <f t="shared" si="12"/>
        <v>0.84045534593548976</v>
      </c>
      <c r="T23">
        <f t="shared" si="3"/>
        <v>0.611822747196893</v>
      </c>
      <c r="U23">
        <f t="shared" si="4"/>
        <v>0.63097020366859091</v>
      </c>
      <c r="V23">
        <f t="shared" si="5"/>
        <v>0.37797295209528886</v>
      </c>
      <c r="W23">
        <f t="shared" si="6"/>
        <v>0.38980190203361909</v>
      </c>
    </row>
    <row r="24" spans="1:23" x14ac:dyDescent="0.35">
      <c r="A24" s="3">
        <v>15</v>
      </c>
      <c r="B24" s="5">
        <v>1.6899999999999999E-4</v>
      </c>
      <c r="C24" s="7">
        <v>9.7999999999999997E-5</v>
      </c>
      <c r="D24" s="12">
        <f t="shared" si="0"/>
        <v>0.94464086000000003</v>
      </c>
      <c r="E24" s="12">
        <f t="shared" si="1"/>
        <v>0.91032568000000003</v>
      </c>
      <c r="F24">
        <v>0.94464086000000003</v>
      </c>
      <c r="G24">
        <v>0.91032568000000003</v>
      </c>
      <c r="H24" s="13">
        <f t="shared" si="7"/>
        <v>0.91600000000000004</v>
      </c>
      <c r="I24" s="13">
        <f t="shared" si="8"/>
        <v>0.88100000000000001</v>
      </c>
      <c r="J24" s="18" t="s">
        <v>46</v>
      </c>
      <c r="K24" s="19">
        <v>80</v>
      </c>
      <c r="L24" s="21">
        <v>0.77300000000000002</v>
      </c>
      <c r="M24" s="22">
        <v>0.71699999999999997</v>
      </c>
      <c r="N24" s="3">
        <v>15</v>
      </c>
      <c r="O24">
        <f t="shared" si="2"/>
        <v>77</v>
      </c>
      <c r="P24" s="28">
        <f t="shared" si="9"/>
        <v>0.75596858320697813</v>
      </c>
      <c r="Q24" s="28">
        <f t="shared" si="10"/>
        <v>0.83053314066805395</v>
      </c>
      <c r="R24">
        <f t="shared" si="11"/>
        <v>0.74162899313641661</v>
      </c>
      <c r="S24">
        <f t="shared" si="12"/>
        <v>0.81954809408300799</v>
      </c>
      <c r="T24">
        <f t="shared" si="3"/>
        <v>0.5868777728266289</v>
      </c>
      <c r="U24">
        <f t="shared" si="4"/>
        <v>0.61083660840381293</v>
      </c>
      <c r="V24">
        <f t="shared" si="5"/>
        <v>0.35030183687963423</v>
      </c>
      <c r="W24">
        <f t="shared" si="6"/>
        <v>0.36460264106882961</v>
      </c>
    </row>
    <row r="25" spans="1:23" x14ac:dyDescent="0.35">
      <c r="A25" s="3">
        <v>16</v>
      </c>
      <c r="B25" s="5">
        <v>2.2000000000000001E-4</v>
      </c>
      <c r="C25" s="7">
        <v>1.4799999999999999E-4</v>
      </c>
      <c r="D25" s="12">
        <f t="shared" si="0"/>
        <v>0.94464086000000003</v>
      </c>
      <c r="E25" s="12">
        <f t="shared" si="1"/>
        <v>0.91032568000000003</v>
      </c>
      <c r="F25">
        <v>0.94464086000000003</v>
      </c>
      <c r="G25">
        <v>0.91032568000000003</v>
      </c>
      <c r="H25" s="13">
        <f t="shared" si="7"/>
        <v>0.91600000000000004</v>
      </c>
      <c r="I25" s="13">
        <f t="shared" si="8"/>
        <v>0.88100000000000001</v>
      </c>
      <c r="J25" s="18" t="s">
        <v>47</v>
      </c>
      <c r="K25" s="19">
        <v>85</v>
      </c>
      <c r="L25" s="21">
        <v>0.71799999999999997</v>
      </c>
      <c r="M25" s="22">
        <v>0.66500000000000004</v>
      </c>
      <c r="N25" s="3">
        <v>16</v>
      </c>
      <c r="O25">
        <f t="shared" si="2"/>
        <v>78</v>
      </c>
      <c r="P25" s="28">
        <f t="shared" si="9"/>
        <v>0.72728940306585499</v>
      </c>
      <c r="Q25" s="28">
        <f t="shared" si="10"/>
        <v>0.80856304749796193</v>
      </c>
      <c r="R25">
        <f t="shared" si="11"/>
        <v>0.71180286616167221</v>
      </c>
      <c r="S25">
        <f t="shared" si="12"/>
        <v>0.7964612843660599</v>
      </c>
      <c r="T25">
        <f t="shared" si="3"/>
        <v>0.56050986452581764</v>
      </c>
      <c r="U25">
        <f t="shared" si="4"/>
        <v>0.58923594845881044</v>
      </c>
      <c r="V25">
        <f t="shared" si="5"/>
        <v>0.32324935244649367</v>
      </c>
      <c r="W25">
        <f t="shared" si="6"/>
        <v>0.3398158548710658</v>
      </c>
    </row>
    <row r="26" spans="1:23" x14ac:dyDescent="0.35">
      <c r="A26" s="3">
        <v>17</v>
      </c>
      <c r="B26" s="5">
        <v>3.0299999999999999E-4</v>
      </c>
      <c r="C26" s="7">
        <v>1.5899999999999999E-4</v>
      </c>
      <c r="D26" s="12">
        <f t="shared" si="0"/>
        <v>0.94333138999999999</v>
      </c>
      <c r="E26" s="12">
        <f t="shared" si="1"/>
        <v>0.91087275999999995</v>
      </c>
      <c r="F26">
        <v>0.94333138999999999</v>
      </c>
      <c r="G26">
        <v>0.91087275999999995</v>
      </c>
      <c r="H26" s="13">
        <f t="shared" si="7"/>
        <v>0.91600000000000004</v>
      </c>
      <c r="I26" s="13">
        <f t="shared" si="8"/>
        <v>0.88100000000000001</v>
      </c>
      <c r="J26" s="23" t="s">
        <v>48</v>
      </c>
      <c r="K26" s="24">
        <v>90</v>
      </c>
      <c r="L26" s="25">
        <v>0.66300000000000003</v>
      </c>
      <c r="M26" s="26">
        <v>0.66500000000000004</v>
      </c>
      <c r="N26" s="3">
        <v>17</v>
      </c>
      <c r="O26">
        <f t="shared" si="2"/>
        <v>79</v>
      </c>
      <c r="P26" s="28">
        <f t="shared" si="9"/>
        <v>0.69631632925748943</v>
      </c>
      <c r="Q26" s="28">
        <f t="shared" si="10"/>
        <v>0.78435952123415797</v>
      </c>
      <c r="R26">
        <f t="shared" si="11"/>
        <v>0.67997796290779178</v>
      </c>
      <c r="S26">
        <f t="shared" si="12"/>
        <v>0.77117639858101494</v>
      </c>
      <c r="T26">
        <f t="shared" si="3"/>
        <v>0.53278072615515337</v>
      </c>
      <c r="U26">
        <f t="shared" si="4"/>
        <v>0.56619701006765855</v>
      </c>
      <c r="V26">
        <f t="shared" si="5"/>
        <v>0.29686743422355</v>
      </c>
      <c r="W26">
        <f t="shared" si="6"/>
        <v>0.31548711391425677</v>
      </c>
    </row>
    <row r="27" spans="1:23" x14ac:dyDescent="0.35">
      <c r="A27" s="3">
        <v>18</v>
      </c>
      <c r="B27" s="5">
        <v>3.8699999999999997E-4</v>
      </c>
      <c r="C27" s="7">
        <v>2.1100000000000001E-4</v>
      </c>
      <c r="D27" s="12">
        <f t="shared" si="0"/>
        <v>0.94198996999999995</v>
      </c>
      <c r="E27" s="12">
        <f t="shared" si="1"/>
        <v>0.91123900000000002</v>
      </c>
      <c r="F27">
        <v>0.94198996999999995</v>
      </c>
      <c r="G27">
        <v>0.91123900000000002</v>
      </c>
      <c r="H27" s="13">
        <f t="shared" si="7"/>
        <v>0.93300000000000005</v>
      </c>
      <c r="I27" s="13">
        <f t="shared" si="8"/>
        <v>0.86399999999999999</v>
      </c>
      <c r="J27" s="12"/>
      <c r="K27" s="12"/>
      <c r="N27" s="3">
        <v>18</v>
      </c>
      <c r="O27">
        <f t="shared" si="2"/>
        <v>80</v>
      </c>
      <c r="P27" s="28">
        <f t="shared" si="9"/>
        <v>0.66363959655809401</v>
      </c>
      <c r="Q27" s="28">
        <f t="shared" si="10"/>
        <v>0.7579932759278718</v>
      </c>
      <c r="R27">
        <f t="shared" si="11"/>
        <v>0.64608898378751867</v>
      </c>
      <c r="S27">
        <f t="shared" si="12"/>
        <v>0.74372405250852958</v>
      </c>
      <c r="T27">
        <f t="shared" si="3"/>
        <v>0.50366739597373111</v>
      </c>
      <c r="U27">
        <f t="shared" si="4"/>
        <v>0.54178626821024445</v>
      </c>
      <c r="V27">
        <f t="shared" si="5"/>
        <v>0.27115495325075828</v>
      </c>
      <c r="W27">
        <f t="shared" si="6"/>
        <v>0.29167667274638048</v>
      </c>
    </row>
    <row r="28" spans="1:23" x14ac:dyDescent="0.35">
      <c r="A28" s="3">
        <v>19</v>
      </c>
      <c r="B28" s="5">
        <v>4.15E-4</v>
      </c>
      <c r="C28" s="7">
        <v>1.94E-4</v>
      </c>
      <c r="D28" s="12">
        <f t="shared" si="0"/>
        <v>0.94061612000000006</v>
      </c>
      <c r="E28" s="12">
        <f t="shared" si="1"/>
        <v>0.9114333</v>
      </c>
      <c r="F28">
        <v>0.94061612000000006</v>
      </c>
      <c r="G28">
        <v>0.9114333</v>
      </c>
      <c r="H28" s="13">
        <f t="shared" si="7"/>
        <v>0.93300000000000005</v>
      </c>
      <c r="I28" s="13">
        <f t="shared" si="8"/>
        <v>0.86399999999999999</v>
      </c>
      <c r="J28" s="12"/>
      <c r="K28" s="12"/>
      <c r="N28" s="3">
        <v>19</v>
      </c>
      <c r="O28">
        <f t="shared" si="2"/>
        <v>81</v>
      </c>
      <c r="P28" s="28">
        <f t="shared" si="9"/>
        <v>0.62853837101694332</v>
      </c>
      <c r="Q28" s="28">
        <f t="shared" si="10"/>
        <v>0.72945482908918746</v>
      </c>
      <c r="R28">
        <f t="shared" si="11"/>
        <v>0.61003388710501905</v>
      </c>
      <c r="S28">
        <f t="shared" si="12"/>
        <v>0.71400534053649301</v>
      </c>
      <c r="T28">
        <f t="shared" si="3"/>
        <v>0.4731198579929628</v>
      </c>
      <c r="U28">
        <f t="shared" si="4"/>
        <v>0.51597745160985842</v>
      </c>
      <c r="V28">
        <f t="shared" si="5"/>
        <v>0.24609598637002444</v>
      </c>
      <c r="W28">
        <f t="shared" si="6"/>
        <v>0.26838860756613681</v>
      </c>
    </row>
    <row r="29" spans="1:23" x14ac:dyDescent="0.35">
      <c r="A29" s="3">
        <v>20</v>
      </c>
      <c r="B29" s="5">
        <v>5.0299999999999997E-4</v>
      </c>
      <c r="C29" s="7">
        <v>1.7899999999999999E-4</v>
      </c>
      <c r="D29" s="12">
        <f t="shared" si="0"/>
        <v>0.93920935000000005</v>
      </c>
      <c r="E29" s="12">
        <f t="shared" si="1"/>
        <v>0.91146389000000005</v>
      </c>
      <c r="F29">
        <v>0.93920935000000005</v>
      </c>
      <c r="G29">
        <v>0.91146389000000005</v>
      </c>
      <c r="H29" s="13">
        <f t="shared" si="7"/>
        <v>0.89500000000000002</v>
      </c>
      <c r="I29" s="13">
        <f t="shared" si="8"/>
        <v>0.86599999999999999</v>
      </c>
      <c r="J29" s="12"/>
      <c r="K29" s="12"/>
      <c r="N29" s="3">
        <v>20</v>
      </c>
      <c r="O29">
        <f t="shared" si="2"/>
        <v>82</v>
      </c>
      <c r="P29" s="28">
        <f t="shared" si="9"/>
        <v>0.59152940319309466</v>
      </c>
      <c r="Q29" s="28">
        <f t="shared" si="10"/>
        <v>0.69855585198379855</v>
      </c>
      <c r="R29">
        <f t="shared" si="11"/>
        <v>0.57227334653094986</v>
      </c>
      <c r="S29">
        <f t="shared" si="12"/>
        <v>0.68183102777560245</v>
      </c>
      <c r="T29">
        <f t="shared" si="3"/>
        <v>0.44152422377431483</v>
      </c>
      <c r="U29">
        <f t="shared" si="4"/>
        <v>0.48868344107390121</v>
      </c>
      <c r="V29">
        <f t="shared" si="5"/>
        <v>0.22189501201914541</v>
      </c>
      <c r="W29">
        <f t="shared" si="6"/>
        <v>0.24559562577041738</v>
      </c>
    </row>
    <row r="30" spans="1:23" x14ac:dyDescent="0.35">
      <c r="A30" s="3">
        <v>21</v>
      </c>
      <c r="B30" s="5">
        <v>4.9799999999999996E-4</v>
      </c>
      <c r="C30" s="7">
        <v>2.0100000000000001E-4</v>
      </c>
      <c r="D30" s="12">
        <f t="shared" si="0"/>
        <v>0.93776915999999999</v>
      </c>
      <c r="E30" s="12">
        <f t="shared" si="1"/>
        <v>0.91133843000000003</v>
      </c>
      <c r="F30">
        <v>0.93776915999999999</v>
      </c>
      <c r="G30">
        <v>0.91133843000000003</v>
      </c>
      <c r="H30" s="13">
        <f t="shared" si="7"/>
        <v>0.89500000000000002</v>
      </c>
      <c r="I30" s="13">
        <f t="shared" si="8"/>
        <v>0.86599999999999999</v>
      </c>
      <c r="J30" s="12"/>
      <c r="K30" s="12"/>
      <c r="N30" s="3">
        <v>21</v>
      </c>
      <c r="O30">
        <f t="shared" si="2"/>
        <v>83</v>
      </c>
      <c r="P30" s="28">
        <f t="shared" si="9"/>
        <v>0.55301728986880505</v>
      </c>
      <c r="Q30" s="28">
        <f t="shared" si="10"/>
        <v>0.66510620356740635</v>
      </c>
      <c r="R30">
        <f t="shared" si="11"/>
        <v>0.53271187752804727</v>
      </c>
      <c r="S30">
        <f t="shared" si="12"/>
        <v>0.64673264469385683</v>
      </c>
      <c r="T30">
        <f t="shared" si="3"/>
        <v>0.40883263901575118</v>
      </c>
      <c r="U30">
        <f t="shared" si="4"/>
        <v>0.4596248258278447</v>
      </c>
      <c r="V30">
        <f t="shared" si="5"/>
        <v>0.198517233634285</v>
      </c>
      <c r="W30">
        <f t="shared" si="6"/>
        <v>0.22318044164147188</v>
      </c>
    </row>
    <row r="31" spans="1:23" x14ac:dyDescent="0.35">
      <c r="A31" s="3">
        <v>22</v>
      </c>
      <c r="B31" s="5">
        <v>4.7800000000000002E-4</v>
      </c>
      <c r="C31" s="7">
        <v>2.1499999999999999E-4</v>
      </c>
      <c r="D31" s="12">
        <f t="shared" si="0"/>
        <v>0.93629505000000002</v>
      </c>
      <c r="E31" s="12">
        <f t="shared" si="1"/>
        <v>0.91106401000000004</v>
      </c>
      <c r="F31">
        <v>0.93629505000000002</v>
      </c>
      <c r="G31">
        <v>0.91106401000000004</v>
      </c>
      <c r="H31" s="13">
        <f t="shared" si="7"/>
        <v>0.89500000000000002</v>
      </c>
      <c r="I31" s="13">
        <f t="shared" si="8"/>
        <v>0.86599999999999999</v>
      </c>
      <c r="J31" s="12"/>
      <c r="K31" s="12"/>
      <c r="N31" s="3">
        <v>22</v>
      </c>
      <c r="O31">
        <f t="shared" si="2"/>
        <v>84</v>
      </c>
      <c r="P31" s="28">
        <f t="shared" si="9"/>
        <v>0.51240646518728938</v>
      </c>
      <c r="Q31" s="28">
        <f t="shared" si="10"/>
        <v>0.62835908582030719</v>
      </c>
      <c r="R31">
        <f t="shared" si="11"/>
        <v>0.49102092515946527</v>
      </c>
      <c r="S31">
        <f t="shared" si="12"/>
        <v>0.60872160767025096</v>
      </c>
      <c r="T31">
        <f t="shared" si="3"/>
        <v>0.37482109819219589</v>
      </c>
      <c r="U31">
        <f t="shared" si="4"/>
        <v>0.42887354254313137</v>
      </c>
      <c r="V31">
        <f t="shared" si="5"/>
        <v>0.17584755463755142</v>
      </c>
      <c r="W31">
        <f t="shared" si="6"/>
        <v>0.20120629299870016</v>
      </c>
    </row>
    <row r="32" spans="1:23" x14ac:dyDescent="0.35">
      <c r="A32" s="3">
        <v>23</v>
      </c>
      <c r="B32" s="5">
        <v>4.6999999999999999E-4</v>
      </c>
      <c r="C32" s="7">
        <v>2.0000000000000001E-4</v>
      </c>
      <c r="D32" s="12">
        <f t="shared" si="0"/>
        <v>0.93478653</v>
      </c>
      <c r="E32" s="12">
        <f t="shared" si="1"/>
        <v>0.91064718</v>
      </c>
      <c r="F32">
        <v>0.93478653</v>
      </c>
      <c r="G32">
        <v>0.91064718</v>
      </c>
      <c r="H32" s="13">
        <f t="shared" si="7"/>
        <v>0.89500000000000002</v>
      </c>
      <c r="I32" s="13">
        <f t="shared" si="8"/>
        <v>0.86599999999999999</v>
      </c>
      <c r="J32" s="12"/>
      <c r="K32" s="12"/>
      <c r="N32" s="3">
        <v>23</v>
      </c>
      <c r="O32">
        <f t="shared" si="2"/>
        <v>85</v>
      </c>
      <c r="P32" s="28">
        <f t="shared" si="9"/>
        <v>0.46963538513164116</v>
      </c>
      <c r="Q32" s="28">
        <f t="shared" si="10"/>
        <v>0.58908412952019473</v>
      </c>
      <c r="R32">
        <f t="shared" si="11"/>
        <v>0.44774708873681079</v>
      </c>
      <c r="S32">
        <f t="shared" si="12"/>
        <v>0.56805205884393528</v>
      </c>
      <c r="T32">
        <f t="shared" si="3"/>
        <v>0.33993565226456823</v>
      </c>
      <c r="U32">
        <f t="shared" si="4"/>
        <v>0.39667275223396709</v>
      </c>
      <c r="V32">
        <f t="shared" si="5"/>
        <v>0.15408794751342816</v>
      </c>
      <c r="W32">
        <f t="shared" si="6"/>
        <v>0.17980605982059111</v>
      </c>
    </row>
    <row r="33" spans="1:23" x14ac:dyDescent="0.35">
      <c r="A33" s="3">
        <v>24</v>
      </c>
      <c r="B33" s="5">
        <v>5.13E-4</v>
      </c>
      <c r="C33" s="7">
        <v>2.1800000000000001E-4</v>
      </c>
      <c r="D33" s="12">
        <f t="shared" si="0"/>
        <v>0.93324311999999998</v>
      </c>
      <c r="E33" s="12">
        <f t="shared" si="1"/>
        <v>0.91009399999999996</v>
      </c>
      <c r="F33">
        <v>0.93324311999999998</v>
      </c>
      <c r="G33">
        <v>0.91009399999999996</v>
      </c>
      <c r="H33" s="13">
        <f t="shared" si="7"/>
        <v>0.89500000000000002</v>
      </c>
      <c r="I33" s="13">
        <f t="shared" si="8"/>
        <v>0.86599999999999999</v>
      </c>
      <c r="J33" s="12"/>
      <c r="K33" s="12"/>
      <c r="N33" s="3">
        <v>24</v>
      </c>
      <c r="O33">
        <f t="shared" si="2"/>
        <v>86</v>
      </c>
      <c r="P33" s="28">
        <f t="shared" si="9"/>
        <v>0.42585879234198037</v>
      </c>
      <c r="Q33" s="28">
        <f t="shared" si="10"/>
        <v>0.54701998816767572</v>
      </c>
      <c r="R33">
        <f t="shared" si="11"/>
        <v>0.40344030793672148</v>
      </c>
      <c r="S33">
        <f t="shared" si="12"/>
        <v>0.52470020510046411</v>
      </c>
      <c r="T33">
        <f t="shared" si="3"/>
        <v>0.30461596653997136</v>
      </c>
      <c r="U33">
        <f t="shared" si="4"/>
        <v>0.36306880449224244</v>
      </c>
      <c r="V33">
        <f t="shared" si="5"/>
        <v>0.13340873564433001</v>
      </c>
      <c r="W33">
        <f t="shared" si="6"/>
        <v>0.15900857302190269</v>
      </c>
    </row>
    <row r="34" spans="1:23" x14ac:dyDescent="0.35">
      <c r="A34" s="3">
        <v>25</v>
      </c>
      <c r="B34" s="5">
        <v>5.3799999999999996E-4</v>
      </c>
      <c r="C34" s="7">
        <v>2.4399999999999999E-4</v>
      </c>
      <c r="D34" s="12">
        <f t="shared" si="0"/>
        <v>0.93166431000000005</v>
      </c>
      <c r="E34" s="12">
        <f t="shared" si="1"/>
        <v>0.90941002999999998</v>
      </c>
      <c r="F34">
        <v>0.93166431000000005</v>
      </c>
      <c r="G34">
        <v>0.90941002999999998</v>
      </c>
      <c r="H34" s="13">
        <f t="shared" si="7"/>
        <v>0.89500000000000002</v>
      </c>
      <c r="I34" s="13">
        <f t="shared" si="8"/>
        <v>0.873</v>
      </c>
      <c r="J34" s="12"/>
      <c r="K34" s="12"/>
      <c r="N34" s="3">
        <v>25</v>
      </c>
      <c r="O34">
        <f t="shared" si="2"/>
        <v>87</v>
      </c>
      <c r="P34" s="28">
        <f t="shared" si="9"/>
        <v>0.38102182353146263</v>
      </c>
      <c r="Q34" s="28">
        <f t="shared" si="10"/>
        <v>0.50238042203325251</v>
      </c>
      <c r="R34">
        <f t="shared" si="11"/>
        <v>0.35867032131945997</v>
      </c>
      <c r="S34">
        <f t="shared" si="12"/>
        <v>0.4792669035763466</v>
      </c>
      <c r="T34">
        <f t="shared" si="3"/>
        <v>0.26930738480041405</v>
      </c>
      <c r="U34">
        <f t="shared" si="4"/>
        <v>0.32853860784948513</v>
      </c>
      <c r="V34">
        <f t="shared" si="5"/>
        <v>0.11395660906646955</v>
      </c>
      <c r="W34">
        <f t="shared" si="6"/>
        <v>0.13902012277046316</v>
      </c>
    </row>
    <row r="35" spans="1:23" x14ac:dyDescent="0.35">
      <c r="A35" s="3">
        <v>26</v>
      </c>
      <c r="B35" s="5">
        <v>5.4299999999999997E-4</v>
      </c>
      <c r="C35" s="7">
        <v>2.5900000000000001E-4</v>
      </c>
      <c r="D35" s="12">
        <f t="shared" si="0"/>
        <v>0.93004962000000002</v>
      </c>
      <c r="E35" s="12">
        <f t="shared" si="1"/>
        <v>0.90860043999999995</v>
      </c>
      <c r="F35">
        <v>0.93004962000000002</v>
      </c>
      <c r="G35">
        <v>0.90860043999999995</v>
      </c>
      <c r="H35" s="13">
        <f t="shared" si="7"/>
        <v>0.89500000000000002</v>
      </c>
      <c r="I35" s="13">
        <f t="shared" si="8"/>
        <v>0.873</v>
      </c>
      <c r="J35" s="12"/>
      <c r="K35" s="12"/>
      <c r="N35" s="3">
        <v>26</v>
      </c>
      <c r="O35">
        <f t="shared" si="2"/>
        <v>88</v>
      </c>
      <c r="P35" s="28">
        <f t="shared" si="9"/>
        <v>0.33631881910745731</v>
      </c>
      <c r="Q35" s="28">
        <f t="shared" si="10"/>
        <v>0.45615338511944076</v>
      </c>
      <c r="R35">
        <f t="shared" si="11"/>
        <v>0.31416028555115294</v>
      </c>
      <c r="S35">
        <f t="shared" si="12"/>
        <v>0.43218389319156947</v>
      </c>
      <c r="T35">
        <f t="shared" si="3"/>
        <v>0.2345601022709923</v>
      </c>
      <c r="U35">
        <f t="shared" si="4"/>
        <v>0.29343020407555559</v>
      </c>
      <c r="V35">
        <f t="shared" si="5"/>
        <v>9.589700587326673E-2</v>
      </c>
      <c r="W35">
        <f t="shared" si="6"/>
        <v>0.11996532117434759</v>
      </c>
    </row>
    <row r="36" spans="1:23" x14ac:dyDescent="0.35">
      <c r="A36" s="3">
        <v>27</v>
      </c>
      <c r="B36" s="5">
        <v>5.7399999999999997E-4</v>
      </c>
      <c r="C36" s="7">
        <v>2.7E-4</v>
      </c>
      <c r="D36" s="12">
        <f t="shared" si="0"/>
        <v>0.92839855999999998</v>
      </c>
      <c r="E36" s="12">
        <f t="shared" si="1"/>
        <v>0.90766992999999996</v>
      </c>
      <c r="F36">
        <v>0.92839855999999998</v>
      </c>
      <c r="G36">
        <v>0.90766992999999996</v>
      </c>
      <c r="H36" s="13">
        <f t="shared" si="7"/>
        <v>0.89500000000000002</v>
      </c>
      <c r="I36" s="13">
        <f t="shared" si="8"/>
        <v>0.873</v>
      </c>
      <c r="J36" s="12"/>
      <c r="K36" s="12"/>
      <c r="N36" s="3">
        <v>27</v>
      </c>
      <c r="O36">
        <f t="shared" si="2"/>
        <v>89</v>
      </c>
      <c r="P36" s="28">
        <f t="shared" si="9"/>
        <v>0.29200175199484857</v>
      </c>
      <c r="Q36" s="28">
        <f t="shared" si="10"/>
        <v>0.40821440126369823</v>
      </c>
      <c r="R36">
        <f t="shared" si="11"/>
        <v>0.27036836419568222</v>
      </c>
      <c r="S36">
        <f t="shared" si="12"/>
        <v>0.38429691538645749</v>
      </c>
      <c r="T36">
        <f t="shared" si="3"/>
        <v>0.20071508207074487</v>
      </c>
      <c r="U36">
        <f t="shared" si="4"/>
        <v>0.2583596880374241</v>
      </c>
      <c r="V36">
        <f t="shared" si="5"/>
        <v>7.9284914634473999E-2</v>
      </c>
      <c r="W36">
        <f t="shared" si="6"/>
        <v>0.10205523969452687</v>
      </c>
    </row>
    <row r="37" spans="1:23" x14ac:dyDescent="0.35">
      <c r="A37" s="3">
        <v>28</v>
      </c>
      <c r="B37" s="5">
        <v>6.29E-4</v>
      </c>
      <c r="C37" s="7">
        <v>3.0400000000000002E-4</v>
      </c>
      <c r="D37" s="12">
        <f t="shared" si="0"/>
        <v>0.92671064999999997</v>
      </c>
      <c r="E37" s="12">
        <f t="shared" si="1"/>
        <v>0.90662284999999998</v>
      </c>
      <c r="F37">
        <v>0.92671064999999997</v>
      </c>
      <c r="G37">
        <v>0.90662284999999998</v>
      </c>
      <c r="H37" s="13">
        <f t="shared" si="7"/>
        <v>0.89500000000000002</v>
      </c>
      <c r="I37" s="13">
        <f t="shared" si="8"/>
        <v>0.873</v>
      </c>
      <c r="J37" s="12"/>
      <c r="K37" s="12"/>
      <c r="N37" s="3">
        <v>28</v>
      </c>
      <c r="O37">
        <f t="shared" si="2"/>
        <v>90</v>
      </c>
      <c r="P37" s="28">
        <f t="shared" si="9"/>
        <v>0.24873497639651587</v>
      </c>
      <c r="Q37" s="28">
        <f t="shared" si="10"/>
        <v>0.36037942950921681</v>
      </c>
      <c r="R37">
        <f t="shared" si="11"/>
        <v>0.22911127916868915</v>
      </c>
      <c r="S37">
        <f t="shared" si="12"/>
        <v>0.33666249887378574</v>
      </c>
      <c r="T37">
        <f t="shared" si="3"/>
        <v>0.1691078805750296</v>
      </c>
      <c r="U37">
        <f t="shared" si="4"/>
        <v>0.22406144714508741</v>
      </c>
      <c r="V37">
        <f t="shared" si="5"/>
        <v>6.454075661687389E-2</v>
      </c>
      <c r="W37">
        <f t="shared" si="6"/>
        <v>8.5514023818656734E-2</v>
      </c>
    </row>
    <row r="38" spans="1:23" x14ac:dyDescent="0.35">
      <c r="A38" s="3">
        <v>29</v>
      </c>
      <c r="B38" s="5">
        <v>6.6399999999999999E-4</v>
      </c>
      <c r="C38" s="7">
        <v>3.0200000000000002E-4</v>
      </c>
      <c r="D38" s="12">
        <f t="shared" si="0"/>
        <v>0.92498541000000001</v>
      </c>
      <c r="E38" s="12">
        <f t="shared" si="1"/>
        <v>0.90546318999999997</v>
      </c>
      <c r="F38">
        <v>0.92498541000000001</v>
      </c>
      <c r="G38">
        <v>0.90546318999999997</v>
      </c>
      <c r="H38" s="13">
        <f t="shared" si="7"/>
        <v>0.89500000000000002</v>
      </c>
      <c r="I38" s="13">
        <f t="shared" si="8"/>
        <v>0.873</v>
      </c>
      <c r="J38" s="12"/>
      <c r="K38" s="12"/>
      <c r="N38" s="3">
        <v>29</v>
      </c>
      <c r="O38">
        <f t="shared" si="2"/>
        <v>91</v>
      </c>
      <c r="P38" s="28">
        <f t="shared" si="9"/>
        <v>0.20948758194086242</v>
      </c>
      <c r="Q38" s="28">
        <f t="shared" si="10"/>
        <v>0.31294556823835468</v>
      </c>
      <c r="R38">
        <f t="shared" si="11"/>
        <v>0.19095913852472993</v>
      </c>
      <c r="S38">
        <f t="shared" si="12"/>
        <v>0.28979854928360477</v>
      </c>
      <c r="T38">
        <f t="shared" si="3"/>
        <v>0.14012765096676805</v>
      </c>
      <c r="U38">
        <f t="shared" si="4"/>
        <v>0.19088637474478218</v>
      </c>
      <c r="V38">
        <f t="shared" si="5"/>
        <v>5.1671812754749899E-2</v>
      </c>
      <c r="W38">
        <f t="shared" si="6"/>
        <v>7.0388998496696192E-2</v>
      </c>
    </row>
    <row r="39" spans="1:23" x14ac:dyDescent="0.35">
      <c r="A39" s="3">
        <v>30</v>
      </c>
      <c r="B39" s="5">
        <v>7.1100000000000004E-4</v>
      </c>
      <c r="C39" s="7">
        <v>3.5799999999999997E-4</v>
      </c>
      <c r="D39" s="12">
        <f t="shared" si="0"/>
        <v>0.92322236000000002</v>
      </c>
      <c r="E39" s="12">
        <f t="shared" si="1"/>
        <v>0.90419457000000003</v>
      </c>
      <c r="F39">
        <v>0.92322236000000002</v>
      </c>
      <c r="G39">
        <v>0.90419457000000003</v>
      </c>
      <c r="H39" s="13">
        <f t="shared" si="7"/>
        <v>0.91600000000000004</v>
      </c>
      <c r="I39" s="13">
        <f t="shared" si="8"/>
        <v>0.87</v>
      </c>
      <c r="J39" s="12"/>
      <c r="K39" s="12"/>
      <c r="N39" s="3">
        <v>30</v>
      </c>
      <c r="O39">
        <f t="shared" si="2"/>
        <v>92</v>
      </c>
      <c r="P39" s="28">
        <f t="shared" si="9"/>
        <v>0.17243069510859743</v>
      </c>
      <c r="Q39" s="28">
        <f t="shared" si="10"/>
        <v>0.26665153032885486</v>
      </c>
      <c r="R39">
        <f t="shared" si="11"/>
        <v>0.1556790530787972</v>
      </c>
      <c r="S39">
        <f t="shared" si="12"/>
        <v>0.2446289137647599</v>
      </c>
      <c r="T39">
        <f t="shared" si="3"/>
        <v>0.11356728698132404</v>
      </c>
      <c r="U39">
        <f t="shared" si="4"/>
        <v>0.15943503292014852</v>
      </c>
      <c r="V39">
        <f t="shared" si="5"/>
        <v>4.0461572502121672E-2</v>
      </c>
      <c r="W39">
        <f t="shared" si="6"/>
        <v>5.6803260123116268E-2</v>
      </c>
    </row>
    <row r="40" spans="1:23" x14ac:dyDescent="0.35">
      <c r="A40" s="3">
        <v>31</v>
      </c>
      <c r="B40" s="5">
        <v>7.7200000000000001E-4</v>
      </c>
      <c r="C40" s="7">
        <v>3.6900000000000002E-4</v>
      </c>
      <c r="D40" s="12">
        <f t="shared" si="0"/>
        <v>0.92142102000000004</v>
      </c>
      <c r="E40" s="12">
        <f t="shared" si="1"/>
        <v>0.90282032999999995</v>
      </c>
      <c r="F40">
        <v>0.92142102000000004</v>
      </c>
      <c r="G40">
        <v>0.90282032999999995</v>
      </c>
      <c r="H40" s="13">
        <f t="shared" si="7"/>
        <v>0.91600000000000004</v>
      </c>
      <c r="I40" s="13">
        <f t="shared" si="8"/>
        <v>0.87</v>
      </c>
      <c r="J40" s="12"/>
      <c r="K40" s="12"/>
      <c r="N40" s="3">
        <v>31</v>
      </c>
      <c r="O40">
        <f t="shared" si="2"/>
        <v>93</v>
      </c>
      <c r="P40" s="28">
        <f t="shared" si="9"/>
        <v>0.13892741104899695</v>
      </c>
      <c r="Q40" s="28">
        <f t="shared" si="10"/>
        <v>0.22260629720066494</v>
      </c>
      <c r="R40">
        <f t="shared" si="11"/>
        <v>0.12405988576447197</v>
      </c>
      <c r="S40">
        <f t="shared" si="12"/>
        <v>0.20227132325453279</v>
      </c>
      <c r="T40">
        <f t="shared" si="3"/>
        <v>8.996400243608707E-2</v>
      </c>
      <c r="U40">
        <f t="shared" si="4"/>
        <v>0.1304061182715478</v>
      </c>
      <c r="V40">
        <f t="shared" si="5"/>
        <v>3.0968339902754358E-2</v>
      </c>
      <c r="W40">
        <f t="shared" si="6"/>
        <v>4.4889743527152574E-2</v>
      </c>
    </row>
    <row r="41" spans="1:23" x14ac:dyDescent="0.35">
      <c r="A41" s="3">
        <v>32</v>
      </c>
      <c r="B41" s="5">
        <v>7.5500000000000003E-4</v>
      </c>
      <c r="C41" s="7">
        <v>4.3600000000000003E-4</v>
      </c>
      <c r="D41" s="12">
        <f t="shared" ref="D41:D72" si="13">IF(util=1,F41,IF(util=2,H41,"err"))</f>
        <v>0.91958092999999996</v>
      </c>
      <c r="E41" s="12">
        <f t="shared" ref="E41:E72" si="14">IF(util=1,G41,IF(util=2,I41,"err"))</f>
        <v>0.90134349999999996</v>
      </c>
      <c r="F41">
        <v>0.91958092999999996</v>
      </c>
      <c r="G41">
        <v>0.90134349999999996</v>
      </c>
      <c r="H41" s="13">
        <f t="shared" si="7"/>
        <v>0.91600000000000004</v>
      </c>
      <c r="I41" s="13">
        <f t="shared" si="8"/>
        <v>0.87</v>
      </c>
      <c r="J41" s="12"/>
      <c r="K41" s="12"/>
      <c r="N41" s="3">
        <v>32</v>
      </c>
      <c r="O41">
        <f t="shared" ref="O41:O72" si="15">Age+N41</f>
        <v>94</v>
      </c>
      <c r="P41" s="28">
        <f t="shared" si="9"/>
        <v>0.10919236047994699</v>
      </c>
      <c r="Q41" s="28">
        <f t="shared" si="10"/>
        <v>0.18193634930840066</v>
      </c>
      <c r="R41">
        <f t="shared" si="11"/>
        <v>9.6252083031828944E-2</v>
      </c>
      <c r="S41">
        <f t="shared" si="12"/>
        <v>0.16344497554191739</v>
      </c>
      <c r="T41">
        <f t="shared" ref="T41:T72" si="16">R41*VLOOKUP(O41,lifetable,4,FALSE)</f>
        <v>6.9380522743085982E-2</v>
      </c>
      <c r="U41">
        <f t="shared" ref="U41:U72" si="17">S41*VLOOKUP(O41,lifetable,5,FALSE)</f>
        <v>0.10421092281701499</v>
      </c>
      <c r="V41">
        <f t="shared" ref="V41:V72" si="18">T41/(1+Disc)^N41</f>
        <v>2.3075247842109337E-2</v>
      </c>
      <c r="W41">
        <f t="shared" ref="W41:W72" si="19">U41/(1+Disc)^N41</f>
        <v>3.4659480453355103E-2</v>
      </c>
    </row>
    <row r="42" spans="1:23" x14ac:dyDescent="0.35">
      <c r="A42" s="3">
        <v>33</v>
      </c>
      <c r="B42" s="5">
        <v>8.61E-4</v>
      </c>
      <c r="C42" s="7">
        <v>4.5100000000000001E-4</v>
      </c>
      <c r="D42" s="12">
        <f t="shared" si="13"/>
        <v>0.91770163000000005</v>
      </c>
      <c r="E42" s="12">
        <f t="shared" si="14"/>
        <v>0.89976685000000001</v>
      </c>
      <c r="F42">
        <v>0.91770163000000005</v>
      </c>
      <c r="G42">
        <v>0.89976685000000001</v>
      </c>
      <c r="H42" s="13">
        <f t="shared" si="7"/>
        <v>0.91600000000000004</v>
      </c>
      <c r="I42" s="13">
        <f t="shared" si="8"/>
        <v>0.87</v>
      </c>
      <c r="J42" s="12"/>
      <c r="K42" s="12"/>
      <c r="N42" s="3">
        <v>33</v>
      </c>
      <c r="O42">
        <f t="shared" si="15"/>
        <v>95</v>
      </c>
      <c r="P42" s="28">
        <f t="shared" ref="P42:P73" si="20">P41-P41*VLOOKUP(O41,lifetable,2,FALSE)</f>
        <v>8.3311805583710916E-2</v>
      </c>
      <c r="Q42" s="28">
        <f t="shared" ref="Q42:Q73" si="21">Q41-Q41*VLOOKUP(O41,lifetable,3,FALSE)</f>
        <v>0.14495360177543415</v>
      </c>
      <c r="R42">
        <f t="shared" si="11"/>
        <v>7.2408581307456713E-2</v>
      </c>
      <c r="S42">
        <f t="shared" si="12"/>
        <v>0.12853441739512717</v>
      </c>
      <c r="T42">
        <f t="shared" si="16"/>
        <v>5.187814107377986E-2</v>
      </c>
      <c r="U42">
        <f t="shared" si="17"/>
        <v>8.1027014466093686E-2</v>
      </c>
      <c r="V42">
        <f t="shared" si="18"/>
        <v>1.6670662630715063E-2</v>
      </c>
      <c r="W42">
        <f t="shared" si="19"/>
        <v>2.6037440705851008E-2</v>
      </c>
    </row>
    <row r="43" spans="1:23" x14ac:dyDescent="0.35">
      <c r="A43" s="3">
        <v>34</v>
      </c>
      <c r="B43" s="5">
        <v>8.92E-4</v>
      </c>
      <c r="C43" s="7">
        <v>5.2499999999999997E-4</v>
      </c>
      <c r="D43" s="12">
        <f t="shared" si="13"/>
        <v>0.91578265000000003</v>
      </c>
      <c r="E43" s="12">
        <f t="shared" si="14"/>
        <v>0.89809285999999999</v>
      </c>
      <c r="F43">
        <v>0.91578265000000003</v>
      </c>
      <c r="G43">
        <v>0.89809285999999999</v>
      </c>
      <c r="H43" s="13">
        <f t="shared" si="7"/>
        <v>0.91600000000000004</v>
      </c>
      <c r="I43" s="13">
        <f t="shared" si="8"/>
        <v>0.87</v>
      </c>
      <c r="J43" s="12"/>
      <c r="K43" s="12"/>
      <c r="N43" s="3">
        <v>34</v>
      </c>
      <c r="O43">
        <f t="shared" si="15"/>
        <v>96</v>
      </c>
      <c r="P43" s="28">
        <f t="shared" si="20"/>
        <v>6.1505357031202502E-2</v>
      </c>
      <c r="Q43" s="28">
        <f t="shared" si="21"/>
        <v>0.1121152330148202</v>
      </c>
      <c r="R43">
        <f t="shared" si="11"/>
        <v>5.2572872524203937E-2</v>
      </c>
      <c r="S43">
        <f t="shared" si="12"/>
        <v>9.8077284689034566E-2</v>
      </c>
      <c r="T43">
        <f t="shared" si="16"/>
        <v>3.7437011618033041E-2</v>
      </c>
      <c r="U43">
        <f t="shared" si="17"/>
        <v>6.1113784250324037E-2</v>
      </c>
      <c r="V43">
        <f t="shared" si="18"/>
        <v>1.1623295558963251E-2</v>
      </c>
      <c r="W43">
        <f t="shared" si="19"/>
        <v>1.8974366445586272E-2</v>
      </c>
    </row>
    <row r="44" spans="1:23" x14ac:dyDescent="0.35">
      <c r="A44" s="3">
        <v>35</v>
      </c>
      <c r="B44" s="5">
        <v>9.6699999999999998E-4</v>
      </c>
      <c r="C44" s="7">
        <v>5.5400000000000002E-4</v>
      </c>
      <c r="D44" s="12">
        <f t="shared" si="13"/>
        <v>0.91382355000000004</v>
      </c>
      <c r="E44" s="12">
        <f t="shared" si="14"/>
        <v>0.89632383000000004</v>
      </c>
      <c r="F44">
        <v>0.91382355000000004</v>
      </c>
      <c r="G44">
        <v>0.89632383000000004</v>
      </c>
      <c r="H44" s="13">
        <f t="shared" si="7"/>
        <v>0.86199999999999999</v>
      </c>
      <c r="I44" s="13">
        <f t="shared" si="8"/>
        <v>0.85699999999999998</v>
      </c>
      <c r="J44" s="12"/>
      <c r="K44" s="12"/>
      <c r="N44" s="3">
        <v>35</v>
      </c>
      <c r="O44">
        <f t="shared" si="15"/>
        <v>97</v>
      </c>
      <c r="P44" s="28">
        <f t="shared" si="20"/>
        <v>4.3640388017205364E-2</v>
      </c>
      <c r="Q44" s="28">
        <f t="shared" si="21"/>
        <v>8.4039336363248923E-2</v>
      </c>
      <c r="R44">
        <f t="shared" si="11"/>
        <v>3.6982217657808361E-2</v>
      </c>
      <c r="S44">
        <f t="shared" si="12"/>
        <v>7.281420220520976E-2</v>
      </c>
      <c r="T44">
        <f t="shared" si="16"/>
        <v>2.6173215583608765E-2</v>
      </c>
      <c r="U44">
        <f t="shared" si="17"/>
        <v>4.4837383077377634E-2</v>
      </c>
      <c r="V44">
        <f t="shared" si="18"/>
        <v>7.8513590702729372E-3</v>
      </c>
      <c r="W44">
        <f t="shared" si="19"/>
        <v>1.3450177460515635E-2</v>
      </c>
    </row>
    <row r="45" spans="1:23" x14ac:dyDescent="0.35">
      <c r="A45" s="3">
        <v>36</v>
      </c>
      <c r="B45" s="5">
        <v>1.0499999999999999E-3</v>
      </c>
      <c r="C45" s="7">
        <v>5.8299999999999997E-4</v>
      </c>
      <c r="D45" s="12">
        <f t="shared" si="13"/>
        <v>0.91182388000000003</v>
      </c>
      <c r="E45" s="12">
        <f t="shared" si="14"/>
        <v>0.89446179999999997</v>
      </c>
      <c r="F45">
        <v>0.91182388000000003</v>
      </c>
      <c r="G45">
        <v>0.89446179999999997</v>
      </c>
      <c r="H45" s="13">
        <f t="shared" si="7"/>
        <v>0.86199999999999999</v>
      </c>
      <c r="I45" s="13">
        <f t="shared" si="8"/>
        <v>0.85699999999999998</v>
      </c>
      <c r="J45" s="12"/>
      <c r="K45" s="12"/>
      <c r="N45" s="3">
        <v>36</v>
      </c>
      <c r="O45">
        <f t="shared" si="15"/>
        <v>98</v>
      </c>
      <c r="P45" s="28">
        <f t="shared" si="20"/>
        <v>3.0324047298411351E-2</v>
      </c>
      <c r="Q45" s="28">
        <f t="shared" si="21"/>
        <v>6.1589068047170611E-2</v>
      </c>
      <c r="R45">
        <f t="shared" si="11"/>
        <v>2.5375147617286969E-2</v>
      </c>
      <c r="S45">
        <f t="shared" si="12"/>
        <v>5.2554290504524939E-2</v>
      </c>
      <c r="T45">
        <f t="shared" si="16"/>
        <v>1.784754308622908E-2</v>
      </c>
      <c r="U45">
        <f t="shared" si="17"/>
        <v>3.1972819492099749E-2</v>
      </c>
      <c r="V45">
        <f t="shared" si="18"/>
        <v>5.1728018969231619E-3</v>
      </c>
      <c r="W45">
        <f t="shared" si="19"/>
        <v>9.2667691300505877E-3</v>
      </c>
    </row>
    <row r="46" spans="1:23" x14ac:dyDescent="0.35">
      <c r="A46" s="3">
        <v>37</v>
      </c>
      <c r="B46" s="5">
        <v>1.2110000000000001E-3</v>
      </c>
      <c r="C46" s="7">
        <v>7.4600000000000003E-4</v>
      </c>
      <c r="D46" s="12">
        <f t="shared" si="13"/>
        <v>0.90978320999999995</v>
      </c>
      <c r="E46" s="12">
        <f t="shared" si="14"/>
        <v>0.89250861000000004</v>
      </c>
      <c r="F46">
        <v>0.90978320999999995</v>
      </c>
      <c r="G46">
        <v>0.89250861000000004</v>
      </c>
      <c r="H46" s="13">
        <f t="shared" si="7"/>
        <v>0.86199999999999999</v>
      </c>
      <c r="I46" s="13">
        <f t="shared" si="8"/>
        <v>0.85699999999999998</v>
      </c>
      <c r="J46" s="12"/>
      <c r="K46" s="12"/>
      <c r="N46" s="3">
        <v>37</v>
      </c>
      <c r="O46">
        <f t="shared" si="15"/>
        <v>99</v>
      </c>
      <c r="P46" s="28">
        <f t="shared" si="20"/>
        <v>2.0426247936162586E-2</v>
      </c>
      <c r="Q46" s="28">
        <f t="shared" si="21"/>
        <v>4.3519512961879274E-2</v>
      </c>
      <c r="R46">
        <f t="shared" si="11"/>
        <v>1.6661026588469897E-2</v>
      </c>
      <c r="S46">
        <f t="shared" si="12"/>
        <v>3.6672196311970148E-2</v>
      </c>
      <c r="T46">
        <f t="shared" si="16"/>
        <v>1.1645550423691104E-2</v>
      </c>
      <c r="U46">
        <f t="shared" si="17"/>
        <v>2.2037193728525271E-2</v>
      </c>
      <c r="V46">
        <f t="shared" si="18"/>
        <v>3.2611222370468439E-3</v>
      </c>
      <c r="W46">
        <f t="shared" si="19"/>
        <v>6.1711108445335989E-3</v>
      </c>
    </row>
    <row r="47" spans="1:23" x14ac:dyDescent="0.35">
      <c r="A47" s="3">
        <v>38</v>
      </c>
      <c r="B47" s="5">
        <v>1.178E-3</v>
      </c>
      <c r="C47" s="7">
        <v>7.0299999999999996E-4</v>
      </c>
      <c r="D47" s="12">
        <f t="shared" si="13"/>
        <v>0.90770110000000004</v>
      </c>
      <c r="E47" s="12">
        <f t="shared" si="14"/>
        <v>0.89046592000000002</v>
      </c>
      <c r="F47">
        <v>0.90770110000000004</v>
      </c>
      <c r="G47">
        <v>0.89046592000000002</v>
      </c>
      <c r="H47" s="13">
        <f t="shared" si="7"/>
        <v>0.86199999999999999</v>
      </c>
      <c r="I47" s="13">
        <f t="shared" si="8"/>
        <v>0.85699999999999998</v>
      </c>
      <c r="J47" s="12"/>
      <c r="K47" s="12"/>
      <c r="N47" s="3">
        <v>38</v>
      </c>
      <c r="O47">
        <f t="shared" si="15"/>
        <v>100</v>
      </c>
      <c r="P47" s="28">
        <f t="shared" si="20"/>
        <v>1.2895805240777207E-2</v>
      </c>
      <c r="Q47" s="28">
        <f t="shared" si="21"/>
        <v>2.982487966206103E-2</v>
      </c>
      <c r="R47">
        <f t="shared" si="11"/>
        <v>1.0393567670883001E-2</v>
      </c>
      <c r="S47">
        <f t="shared" si="12"/>
        <v>2.4600962514612055E-2</v>
      </c>
      <c r="T47">
        <f t="shared" si="16"/>
        <v>7.2193107821460741E-3</v>
      </c>
      <c r="U47">
        <f t="shared" si="17"/>
        <v>1.4598884238505192E-2</v>
      </c>
      <c r="V47">
        <f t="shared" si="18"/>
        <v>1.9532707468642254E-3</v>
      </c>
      <c r="W47">
        <f t="shared" si="19"/>
        <v>3.9499024741323887E-3</v>
      </c>
    </row>
    <row r="48" spans="1:23" x14ac:dyDescent="0.35">
      <c r="A48" s="3">
        <v>39</v>
      </c>
      <c r="B48" s="5">
        <v>1.2899999999999999E-3</v>
      </c>
      <c r="C48" s="7">
        <v>7.6999999999999996E-4</v>
      </c>
      <c r="D48" s="12">
        <f t="shared" si="13"/>
        <v>0.90557714</v>
      </c>
      <c r="E48" s="12">
        <f t="shared" si="14"/>
        <v>0.88833521000000004</v>
      </c>
      <c r="F48">
        <v>0.90557714</v>
      </c>
      <c r="G48">
        <v>0.88833521000000004</v>
      </c>
      <c r="H48" s="13">
        <f t="shared" si="7"/>
        <v>0.86199999999999999</v>
      </c>
      <c r="I48" s="13">
        <f t="shared" si="8"/>
        <v>0.85699999999999998</v>
      </c>
      <c r="J48" s="12"/>
      <c r="K48" s="12"/>
      <c r="N48" s="3">
        <v>39</v>
      </c>
      <c r="O48">
        <f t="shared" si="15"/>
        <v>101</v>
      </c>
      <c r="P48" s="28">
        <f t="shared" si="20"/>
        <v>7.8913301009887957E-3</v>
      </c>
      <c r="Q48" s="28">
        <f t="shared" si="21"/>
        <v>1.937704536716308E-2</v>
      </c>
      <c r="R48" t="e">
        <f t="shared" si="11"/>
        <v>#N/A</v>
      </c>
      <c r="S48" t="e">
        <f t="shared" si="12"/>
        <v>#N/A</v>
      </c>
      <c r="T48" t="e">
        <f t="shared" si="16"/>
        <v>#N/A</v>
      </c>
      <c r="U48" t="e">
        <f t="shared" si="17"/>
        <v>#N/A</v>
      </c>
      <c r="V48" t="e">
        <f t="shared" si="18"/>
        <v>#N/A</v>
      </c>
      <c r="W48" t="e">
        <f t="shared" si="19"/>
        <v>#N/A</v>
      </c>
    </row>
    <row r="49" spans="1:23" x14ac:dyDescent="0.35">
      <c r="A49" s="3">
        <v>40</v>
      </c>
      <c r="B49" s="5">
        <v>1.4300000000000001E-3</v>
      </c>
      <c r="C49" s="7">
        <v>8.2799999999999996E-4</v>
      </c>
      <c r="D49" s="12">
        <f t="shared" si="13"/>
        <v>0.90341092000000001</v>
      </c>
      <c r="E49" s="12">
        <f t="shared" si="14"/>
        <v>0.88611779000000002</v>
      </c>
      <c r="F49">
        <v>0.90341092000000001</v>
      </c>
      <c r="G49">
        <v>0.88611779000000002</v>
      </c>
      <c r="H49" s="13">
        <f t="shared" si="7"/>
        <v>0.87</v>
      </c>
      <c r="I49" s="13">
        <f t="shared" si="8"/>
        <v>0.85</v>
      </c>
      <c r="J49" s="12"/>
      <c r="K49" s="12"/>
      <c r="N49" s="3">
        <v>40</v>
      </c>
      <c r="O49">
        <f t="shared" si="15"/>
        <v>102</v>
      </c>
      <c r="P49" s="28" t="e">
        <f t="shared" si="20"/>
        <v>#N/A</v>
      </c>
      <c r="Q49" s="28" t="e">
        <f t="shared" si="21"/>
        <v>#N/A</v>
      </c>
      <c r="R49" t="e">
        <f t="shared" si="11"/>
        <v>#N/A</v>
      </c>
      <c r="S49" t="e">
        <f t="shared" si="12"/>
        <v>#N/A</v>
      </c>
      <c r="T49" t="e">
        <f t="shared" si="16"/>
        <v>#N/A</v>
      </c>
      <c r="U49" t="e">
        <f t="shared" si="17"/>
        <v>#N/A</v>
      </c>
      <c r="V49" t="e">
        <f t="shared" si="18"/>
        <v>#N/A</v>
      </c>
      <c r="W49" t="e">
        <f t="shared" si="19"/>
        <v>#N/A</v>
      </c>
    </row>
    <row r="50" spans="1:23" x14ac:dyDescent="0.35">
      <c r="A50" s="3">
        <v>41</v>
      </c>
      <c r="B50" s="5">
        <v>1.534E-3</v>
      </c>
      <c r="C50" s="7">
        <v>9.1600000000000004E-4</v>
      </c>
      <c r="D50" s="12">
        <f t="shared" si="13"/>
        <v>0.90120202999999999</v>
      </c>
      <c r="E50" s="12">
        <f t="shared" si="14"/>
        <v>0.88381483000000005</v>
      </c>
      <c r="F50">
        <v>0.90120202999999999</v>
      </c>
      <c r="G50">
        <v>0.88381483000000005</v>
      </c>
      <c r="H50" s="13">
        <f t="shared" si="7"/>
        <v>0.87</v>
      </c>
      <c r="I50" s="13">
        <f t="shared" si="8"/>
        <v>0.85</v>
      </c>
      <c r="J50" s="12"/>
      <c r="K50" s="12"/>
      <c r="N50" s="3">
        <v>41</v>
      </c>
      <c r="O50">
        <f t="shared" si="15"/>
        <v>103</v>
      </c>
      <c r="P50" s="28" t="e">
        <f t="shared" si="20"/>
        <v>#N/A</v>
      </c>
      <c r="Q50" s="28" t="e">
        <f t="shared" si="21"/>
        <v>#N/A</v>
      </c>
      <c r="R50" t="e">
        <f t="shared" si="11"/>
        <v>#N/A</v>
      </c>
      <c r="S50" t="e">
        <f t="shared" si="12"/>
        <v>#N/A</v>
      </c>
      <c r="T50" t="e">
        <f t="shared" si="16"/>
        <v>#N/A</v>
      </c>
      <c r="U50" t="e">
        <f t="shared" si="17"/>
        <v>#N/A</v>
      </c>
      <c r="V50" t="e">
        <f t="shared" si="18"/>
        <v>#N/A</v>
      </c>
      <c r="W50" t="e">
        <f t="shared" si="19"/>
        <v>#N/A</v>
      </c>
    </row>
    <row r="51" spans="1:23" x14ac:dyDescent="0.35">
      <c r="A51" s="3">
        <v>42</v>
      </c>
      <c r="B51" s="5">
        <v>1.676E-3</v>
      </c>
      <c r="C51" s="7">
        <v>1.0269999999999999E-3</v>
      </c>
      <c r="D51" s="12">
        <f t="shared" si="13"/>
        <v>0.89895009000000003</v>
      </c>
      <c r="E51" s="12">
        <f t="shared" si="14"/>
        <v>0.88142734</v>
      </c>
      <c r="F51">
        <v>0.89895009000000003</v>
      </c>
      <c r="G51">
        <v>0.88142734</v>
      </c>
      <c r="H51" s="13">
        <f t="shared" si="7"/>
        <v>0.87</v>
      </c>
      <c r="I51" s="13">
        <f t="shared" si="8"/>
        <v>0.85</v>
      </c>
      <c r="J51" s="12"/>
      <c r="K51" s="12"/>
      <c r="N51" s="3">
        <v>42</v>
      </c>
      <c r="O51">
        <f t="shared" si="15"/>
        <v>104</v>
      </c>
      <c r="P51" s="28" t="e">
        <f t="shared" si="20"/>
        <v>#N/A</v>
      </c>
      <c r="Q51" s="28" t="e">
        <f t="shared" si="21"/>
        <v>#N/A</v>
      </c>
      <c r="R51" t="e">
        <f t="shared" si="11"/>
        <v>#N/A</v>
      </c>
      <c r="S51" t="e">
        <f t="shared" si="12"/>
        <v>#N/A</v>
      </c>
      <c r="T51" t="e">
        <f t="shared" si="16"/>
        <v>#N/A</v>
      </c>
      <c r="U51" t="e">
        <f t="shared" si="17"/>
        <v>#N/A</v>
      </c>
      <c r="V51" t="e">
        <f t="shared" si="18"/>
        <v>#N/A</v>
      </c>
      <c r="W51" t="e">
        <f t="shared" si="19"/>
        <v>#N/A</v>
      </c>
    </row>
    <row r="52" spans="1:23" x14ac:dyDescent="0.35">
      <c r="A52" s="3">
        <v>43</v>
      </c>
      <c r="B52" s="5">
        <v>1.851E-3</v>
      </c>
      <c r="C52" s="7">
        <v>1.098E-3</v>
      </c>
      <c r="D52" s="12">
        <f t="shared" si="13"/>
        <v>0.89665470999999997</v>
      </c>
      <c r="E52" s="12">
        <f t="shared" si="14"/>
        <v>0.87895621000000002</v>
      </c>
      <c r="F52">
        <v>0.89665470999999997</v>
      </c>
      <c r="G52">
        <v>0.87895621000000002</v>
      </c>
      <c r="H52" s="13">
        <f t="shared" si="7"/>
        <v>0.87</v>
      </c>
      <c r="I52" s="13">
        <f t="shared" si="8"/>
        <v>0.85</v>
      </c>
      <c r="J52" s="12"/>
      <c r="K52" s="12"/>
      <c r="N52" s="3">
        <v>43</v>
      </c>
      <c r="O52">
        <f t="shared" si="15"/>
        <v>105</v>
      </c>
      <c r="P52" s="28" t="e">
        <f t="shared" si="20"/>
        <v>#N/A</v>
      </c>
      <c r="Q52" s="28" t="e">
        <f t="shared" si="21"/>
        <v>#N/A</v>
      </c>
      <c r="R52" t="e">
        <f t="shared" si="11"/>
        <v>#N/A</v>
      </c>
      <c r="S52" t="e">
        <f t="shared" si="12"/>
        <v>#N/A</v>
      </c>
      <c r="T52" t="e">
        <f t="shared" si="16"/>
        <v>#N/A</v>
      </c>
      <c r="U52" t="e">
        <f t="shared" si="17"/>
        <v>#N/A</v>
      </c>
      <c r="V52" t="e">
        <f t="shared" si="18"/>
        <v>#N/A</v>
      </c>
      <c r="W52" t="e">
        <f t="shared" si="19"/>
        <v>#N/A</v>
      </c>
    </row>
    <row r="53" spans="1:23" x14ac:dyDescent="0.35">
      <c r="A53" s="3">
        <v>44</v>
      </c>
      <c r="B53" s="5">
        <v>1.9599999999999999E-3</v>
      </c>
      <c r="C53" s="7">
        <v>1.2600000000000001E-3</v>
      </c>
      <c r="D53" s="12">
        <f t="shared" si="13"/>
        <v>0.89431554000000002</v>
      </c>
      <c r="E53" s="12">
        <f t="shared" si="14"/>
        <v>0.87640218000000003</v>
      </c>
      <c r="F53">
        <v>0.89431554000000002</v>
      </c>
      <c r="G53">
        <v>0.87640218000000003</v>
      </c>
      <c r="H53" s="13">
        <f t="shared" si="7"/>
        <v>0.87</v>
      </c>
      <c r="I53" s="13">
        <f t="shared" si="8"/>
        <v>0.85</v>
      </c>
      <c r="J53" s="12"/>
      <c r="K53" s="12"/>
      <c r="N53" s="3">
        <v>44</v>
      </c>
      <c r="O53">
        <f t="shared" si="15"/>
        <v>106</v>
      </c>
      <c r="P53" s="28" t="e">
        <f t="shared" si="20"/>
        <v>#N/A</v>
      </c>
      <c r="Q53" s="28" t="e">
        <f t="shared" si="21"/>
        <v>#N/A</v>
      </c>
      <c r="R53" t="e">
        <f t="shared" si="11"/>
        <v>#N/A</v>
      </c>
      <c r="S53" t="e">
        <f t="shared" si="12"/>
        <v>#N/A</v>
      </c>
      <c r="T53" t="e">
        <f t="shared" si="16"/>
        <v>#N/A</v>
      </c>
      <c r="U53" t="e">
        <f t="shared" si="17"/>
        <v>#N/A</v>
      </c>
      <c r="V53" t="e">
        <f t="shared" si="18"/>
        <v>#N/A</v>
      </c>
      <c r="W53" t="e">
        <f t="shared" si="19"/>
        <v>#N/A</v>
      </c>
    </row>
    <row r="54" spans="1:23" x14ac:dyDescent="0.35">
      <c r="A54" s="3">
        <v>45</v>
      </c>
      <c r="B54" s="5">
        <v>2.2230000000000001E-3</v>
      </c>
      <c r="C54" s="7">
        <v>1.3600000000000001E-3</v>
      </c>
      <c r="D54" s="12">
        <f t="shared" si="13"/>
        <v>0.89193222000000005</v>
      </c>
      <c r="E54" s="12">
        <f t="shared" si="14"/>
        <v>0.87376591000000003</v>
      </c>
      <c r="F54">
        <v>0.89193222000000005</v>
      </c>
      <c r="G54">
        <v>0.87376591000000003</v>
      </c>
      <c r="H54" s="13">
        <f t="shared" si="7"/>
        <v>0.82399999999999995</v>
      </c>
      <c r="I54" s="13">
        <f t="shared" si="8"/>
        <v>0.81499999999999995</v>
      </c>
      <c r="J54" s="12"/>
      <c r="K54" s="12"/>
      <c r="N54" s="3">
        <v>45</v>
      </c>
      <c r="O54">
        <f t="shared" si="15"/>
        <v>107</v>
      </c>
      <c r="P54" s="28" t="e">
        <f t="shared" si="20"/>
        <v>#N/A</v>
      </c>
      <c r="Q54" s="28" t="e">
        <f t="shared" si="21"/>
        <v>#N/A</v>
      </c>
      <c r="R54" t="e">
        <f t="shared" si="11"/>
        <v>#N/A</v>
      </c>
      <c r="S54" t="e">
        <f t="shared" si="12"/>
        <v>#N/A</v>
      </c>
      <c r="T54" t="e">
        <f t="shared" si="16"/>
        <v>#N/A</v>
      </c>
      <c r="U54" t="e">
        <f t="shared" si="17"/>
        <v>#N/A</v>
      </c>
      <c r="V54" t="e">
        <f t="shared" si="18"/>
        <v>#N/A</v>
      </c>
      <c r="W54" t="e">
        <f t="shared" si="19"/>
        <v>#N/A</v>
      </c>
    </row>
    <row r="55" spans="1:23" x14ac:dyDescent="0.35">
      <c r="A55" s="3">
        <v>46</v>
      </c>
      <c r="B55" s="5">
        <v>2.3040000000000001E-3</v>
      </c>
      <c r="C55" s="7">
        <v>1.4940000000000001E-3</v>
      </c>
      <c r="D55" s="12">
        <f t="shared" si="13"/>
        <v>0.88950441000000002</v>
      </c>
      <c r="E55" s="12">
        <f t="shared" si="14"/>
        <v>0.87104791999999998</v>
      </c>
      <c r="F55">
        <v>0.88950441000000002</v>
      </c>
      <c r="G55">
        <v>0.87104791999999998</v>
      </c>
      <c r="H55" s="13">
        <f t="shared" si="7"/>
        <v>0.82399999999999995</v>
      </c>
      <c r="I55" s="13">
        <f t="shared" si="8"/>
        <v>0.81499999999999995</v>
      </c>
      <c r="J55" s="12"/>
      <c r="K55" s="12"/>
      <c r="N55" s="3">
        <v>46</v>
      </c>
      <c r="O55">
        <f t="shared" si="15"/>
        <v>108</v>
      </c>
      <c r="P55" s="28" t="e">
        <f t="shared" si="20"/>
        <v>#N/A</v>
      </c>
      <c r="Q55" s="28" t="e">
        <f t="shared" si="21"/>
        <v>#N/A</v>
      </c>
      <c r="R55" t="e">
        <f t="shared" si="11"/>
        <v>#N/A</v>
      </c>
      <c r="S55" t="e">
        <f t="shared" si="12"/>
        <v>#N/A</v>
      </c>
      <c r="T55" t="e">
        <f t="shared" si="16"/>
        <v>#N/A</v>
      </c>
      <c r="U55" t="e">
        <f t="shared" si="17"/>
        <v>#N/A</v>
      </c>
      <c r="V55" t="e">
        <f t="shared" si="18"/>
        <v>#N/A</v>
      </c>
      <c r="W55" t="e">
        <f t="shared" si="19"/>
        <v>#N/A</v>
      </c>
    </row>
    <row r="56" spans="1:23" x14ac:dyDescent="0.35">
      <c r="A56" s="3">
        <v>47</v>
      </c>
      <c r="B56" s="5">
        <v>2.5699999999999998E-3</v>
      </c>
      <c r="C56" s="7">
        <v>1.6180000000000001E-3</v>
      </c>
      <c r="D56" s="12">
        <f t="shared" si="13"/>
        <v>0.88703178999999999</v>
      </c>
      <c r="E56" s="12">
        <f t="shared" si="14"/>
        <v>0.86824862999999997</v>
      </c>
      <c r="F56">
        <v>0.88703178999999999</v>
      </c>
      <c r="G56">
        <v>0.86824862999999997</v>
      </c>
      <c r="H56" s="13">
        <f t="shared" si="7"/>
        <v>0.82399999999999995</v>
      </c>
      <c r="I56" s="13">
        <f t="shared" si="8"/>
        <v>0.81499999999999995</v>
      </c>
      <c r="J56" s="12"/>
      <c r="K56" s="12"/>
      <c r="N56" s="3">
        <v>47</v>
      </c>
      <c r="O56">
        <f t="shared" si="15"/>
        <v>109</v>
      </c>
      <c r="P56" s="28" t="e">
        <f t="shared" si="20"/>
        <v>#N/A</v>
      </c>
      <c r="Q56" s="28" t="e">
        <f t="shared" si="21"/>
        <v>#N/A</v>
      </c>
      <c r="R56" t="e">
        <f t="shared" si="11"/>
        <v>#N/A</v>
      </c>
      <c r="S56" t="e">
        <f t="shared" si="12"/>
        <v>#N/A</v>
      </c>
      <c r="T56" t="e">
        <f t="shared" si="16"/>
        <v>#N/A</v>
      </c>
      <c r="U56" t="e">
        <f t="shared" si="17"/>
        <v>#N/A</v>
      </c>
      <c r="V56" t="e">
        <f t="shared" si="18"/>
        <v>#N/A</v>
      </c>
      <c r="W56" t="e">
        <f t="shared" si="19"/>
        <v>#N/A</v>
      </c>
    </row>
    <row r="57" spans="1:23" x14ac:dyDescent="0.35">
      <c r="A57" s="3">
        <v>48</v>
      </c>
      <c r="B57" s="5">
        <v>2.715E-3</v>
      </c>
      <c r="C57" s="7">
        <v>1.7700000000000001E-3</v>
      </c>
      <c r="D57" s="12">
        <f t="shared" si="13"/>
        <v>0.88451404</v>
      </c>
      <c r="E57" s="12">
        <f t="shared" si="14"/>
        <v>0.86536838000000005</v>
      </c>
      <c r="F57">
        <v>0.88451404</v>
      </c>
      <c r="G57">
        <v>0.86536838000000005</v>
      </c>
      <c r="H57" s="13">
        <f t="shared" si="7"/>
        <v>0.82399999999999995</v>
      </c>
      <c r="I57" s="13">
        <f t="shared" si="8"/>
        <v>0.81499999999999995</v>
      </c>
      <c r="J57" s="12"/>
      <c r="K57" s="12"/>
      <c r="N57" s="3">
        <v>48</v>
      </c>
      <c r="O57">
        <f t="shared" si="15"/>
        <v>110</v>
      </c>
      <c r="P57" s="28" t="e">
        <f t="shared" si="20"/>
        <v>#N/A</v>
      </c>
      <c r="Q57" s="28" t="e">
        <f t="shared" si="21"/>
        <v>#N/A</v>
      </c>
      <c r="R57" t="e">
        <f t="shared" si="11"/>
        <v>#N/A</v>
      </c>
      <c r="S57" t="e">
        <f t="shared" si="12"/>
        <v>#N/A</v>
      </c>
      <c r="T57" t="e">
        <f t="shared" si="16"/>
        <v>#N/A</v>
      </c>
      <c r="U57" t="e">
        <f t="shared" si="17"/>
        <v>#N/A</v>
      </c>
      <c r="V57" t="e">
        <f t="shared" si="18"/>
        <v>#N/A</v>
      </c>
      <c r="W57" t="e">
        <f t="shared" si="19"/>
        <v>#N/A</v>
      </c>
    </row>
    <row r="58" spans="1:23" x14ac:dyDescent="0.35">
      <c r="A58" s="3">
        <v>49</v>
      </c>
      <c r="B58" s="5">
        <v>3.042E-3</v>
      </c>
      <c r="C58" s="7">
        <v>1.897E-3</v>
      </c>
      <c r="D58" s="12">
        <f t="shared" si="13"/>
        <v>0.88195089000000004</v>
      </c>
      <c r="E58" s="12">
        <f t="shared" si="14"/>
        <v>0.86240737999999995</v>
      </c>
      <c r="F58">
        <v>0.88195089000000004</v>
      </c>
      <c r="G58">
        <v>0.86240737999999995</v>
      </c>
      <c r="H58" s="13">
        <f t="shared" si="7"/>
        <v>0.82399999999999995</v>
      </c>
      <c r="I58" s="13">
        <f t="shared" si="8"/>
        <v>0.81499999999999995</v>
      </c>
      <c r="J58" s="12"/>
      <c r="K58" s="12"/>
      <c r="N58" s="3">
        <v>49</v>
      </c>
      <c r="O58">
        <f t="shared" si="15"/>
        <v>111</v>
      </c>
      <c r="P58" s="28" t="e">
        <f t="shared" si="20"/>
        <v>#N/A</v>
      </c>
      <c r="Q58" s="28" t="e">
        <f t="shared" si="21"/>
        <v>#N/A</v>
      </c>
      <c r="R58" t="e">
        <f t="shared" si="11"/>
        <v>#N/A</v>
      </c>
      <c r="S58" t="e">
        <f t="shared" si="12"/>
        <v>#N/A</v>
      </c>
      <c r="T58" t="e">
        <f t="shared" si="16"/>
        <v>#N/A</v>
      </c>
      <c r="U58" t="e">
        <f t="shared" si="17"/>
        <v>#N/A</v>
      </c>
      <c r="V58" t="e">
        <f t="shared" si="18"/>
        <v>#N/A</v>
      </c>
      <c r="W58" t="e">
        <f t="shared" si="19"/>
        <v>#N/A</v>
      </c>
    </row>
    <row r="59" spans="1:23" x14ac:dyDescent="0.35">
      <c r="A59" s="3">
        <v>50</v>
      </c>
      <c r="B59" s="5">
        <v>3.2330000000000002E-3</v>
      </c>
      <c r="C59" s="7">
        <v>2.0890000000000001E-3</v>
      </c>
      <c r="D59" s="12">
        <f t="shared" si="13"/>
        <v>0.87934204999999999</v>
      </c>
      <c r="E59" s="12">
        <f t="shared" si="14"/>
        <v>0.85936579999999996</v>
      </c>
      <c r="F59">
        <v>0.87934204999999999</v>
      </c>
      <c r="G59">
        <v>0.85936579999999996</v>
      </c>
      <c r="H59" s="13">
        <f t="shared" si="7"/>
        <v>0.83699999999999997</v>
      </c>
      <c r="I59" s="13">
        <f t="shared" si="8"/>
        <v>0.80500000000000005</v>
      </c>
      <c r="J59" s="12"/>
      <c r="K59" s="12"/>
      <c r="N59" s="3">
        <v>50</v>
      </c>
      <c r="O59">
        <f t="shared" si="15"/>
        <v>112</v>
      </c>
      <c r="P59" s="28" t="e">
        <f t="shared" si="20"/>
        <v>#N/A</v>
      </c>
      <c r="Q59" s="28" t="e">
        <f t="shared" si="21"/>
        <v>#N/A</v>
      </c>
      <c r="R59" t="e">
        <f t="shared" si="11"/>
        <v>#N/A</v>
      </c>
      <c r="S59" t="e">
        <f t="shared" si="12"/>
        <v>#N/A</v>
      </c>
      <c r="T59" t="e">
        <f t="shared" si="16"/>
        <v>#N/A</v>
      </c>
      <c r="U59" t="e">
        <f t="shared" si="17"/>
        <v>#N/A</v>
      </c>
      <c r="V59" t="e">
        <f t="shared" si="18"/>
        <v>#N/A</v>
      </c>
      <c r="W59" t="e">
        <f t="shared" si="19"/>
        <v>#N/A</v>
      </c>
    </row>
    <row r="60" spans="1:23" x14ac:dyDescent="0.35">
      <c r="A60" s="3">
        <v>51</v>
      </c>
      <c r="B60" s="5">
        <v>3.49E-3</v>
      </c>
      <c r="C60" s="7">
        <v>2.274E-3</v>
      </c>
      <c r="D60" s="12">
        <f t="shared" si="13"/>
        <v>0.87668727000000002</v>
      </c>
      <c r="E60" s="12">
        <f t="shared" si="14"/>
        <v>0.85624367999999995</v>
      </c>
      <c r="F60">
        <v>0.87668727000000002</v>
      </c>
      <c r="G60">
        <v>0.85624367999999995</v>
      </c>
      <c r="H60" s="13">
        <f t="shared" si="7"/>
        <v>0.83699999999999997</v>
      </c>
      <c r="I60" s="13">
        <f t="shared" si="8"/>
        <v>0.80500000000000005</v>
      </c>
      <c r="J60" s="12"/>
      <c r="K60" s="12"/>
      <c r="N60" s="3">
        <v>51</v>
      </c>
      <c r="O60">
        <f t="shared" si="15"/>
        <v>113</v>
      </c>
      <c r="P60" s="28" t="e">
        <f t="shared" si="20"/>
        <v>#N/A</v>
      </c>
      <c r="Q60" s="28" t="e">
        <f t="shared" si="21"/>
        <v>#N/A</v>
      </c>
      <c r="R60" t="e">
        <f t="shared" si="11"/>
        <v>#N/A</v>
      </c>
      <c r="S60" t="e">
        <f t="shared" si="12"/>
        <v>#N/A</v>
      </c>
      <c r="T60" t="e">
        <f t="shared" si="16"/>
        <v>#N/A</v>
      </c>
      <c r="U60" t="e">
        <f t="shared" si="17"/>
        <v>#N/A</v>
      </c>
      <c r="V60" t="e">
        <f t="shared" si="18"/>
        <v>#N/A</v>
      </c>
      <c r="W60" t="e">
        <f t="shared" si="19"/>
        <v>#N/A</v>
      </c>
    </row>
    <row r="61" spans="1:23" x14ac:dyDescent="0.35">
      <c r="A61" s="3">
        <v>52</v>
      </c>
      <c r="B61" s="5">
        <v>3.748E-3</v>
      </c>
      <c r="C61" s="7">
        <v>2.4740000000000001E-3</v>
      </c>
      <c r="D61" s="12">
        <f t="shared" si="13"/>
        <v>0.87398631000000004</v>
      </c>
      <c r="E61" s="12">
        <f t="shared" si="14"/>
        <v>0.85304100999999999</v>
      </c>
      <c r="F61">
        <v>0.87398631000000004</v>
      </c>
      <c r="G61">
        <v>0.85304100999999999</v>
      </c>
      <c r="H61" s="13">
        <f t="shared" si="7"/>
        <v>0.83699999999999997</v>
      </c>
      <c r="I61" s="13">
        <f t="shared" si="8"/>
        <v>0.80500000000000005</v>
      </c>
      <c r="J61" s="12"/>
      <c r="K61" s="12"/>
      <c r="N61" s="3">
        <v>52</v>
      </c>
      <c r="O61">
        <f t="shared" si="15"/>
        <v>114</v>
      </c>
      <c r="P61" s="28" t="e">
        <f t="shared" si="20"/>
        <v>#N/A</v>
      </c>
      <c r="Q61" s="28" t="e">
        <f t="shared" si="21"/>
        <v>#N/A</v>
      </c>
      <c r="R61" t="e">
        <f t="shared" si="11"/>
        <v>#N/A</v>
      </c>
      <c r="S61" t="e">
        <f t="shared" si="12"/>
        <v>#N/A</v>
      </c>
      <c r="T61" t="e">
        <f t="shared" si="16"/>
        <v>#N/A</v>
      </c>
      <c r="U61" t="e">
        <f t="shared" si="17"/>
        <v>#N/A</v>
      </c>
      <c r="V61" t="e">
        <f t="shared" si="18"/>
        <v>#N/A</v>
      </c>
      <c r="W61" t="e">
        <f t="shared" si="19"/>
        <v>#N/A</v>
      </c>
    </row>
    <row r="62" spans="1:23" x14ac:dyDescent="0.35">
      <c r="A62" s="3">
        <v>53</v>
      </c>
      <c r="B62" s="5">
        <v>4.0130000000000001E-3</v>
      </c>
      <c r="C62" s="7">
        <v>2.5869999999999999E-3</v>
      </c>
      <c r="D62" s="12">
        <f t="shared" si="13"/>
        <v>0.87123896999999995</v>
      </c>
      <c r="E62" s="12">
        <f t="shared" si="14"/>
        <v>0.84975767999999996</v>
      </c>
      <c r="F62">
        <v>0.87123896999999995</v>
      </c>
      <c r="G62">
        <v>0.84975767999999996</v>
      </c>
      <c r="H62" s="13">
        <f t="shared" si="7"/>
        <v>0.83699999999999997</v>
      </c>
      <c r="I62" s="13">
        <f t="shared" si="8"/>
        <v>0.80500000000000005</v>
      </c>
      <c r="J62" s="12"/>
      <c r="K62" s="12"/>
      <c r="N62" s="3">
        <v>53</v>
      </c>
      <c r="O62">
        <f t="shared" si="15"/>
        <v>115</v>
      </c>
      <c r="P62" s="28" t="e">
        <f t="shared" si="20"/>
        <v>#N/A</v>
      </c>
      <c r="Q62" s="28" t="e">
        <f t="shared" si="21"/>
        <v>#N/A</v>
      </c>
      <c r="R62" t="e">
        <f t="shared" si="11"/>
        <v>#N/A</v>
      </c>
      <c r="S62" t="e">
        <f t="shared" si="12"/>
        <v>#N/A</v>
      </c>
      <c r="T62" t="e">
        <f t="shared" si="16"/>
        <v>#N/A</v>
      </c>
      <c r="U62" t="e">
        <f t="shared" si="17"/>
        <v>#N/A</v>
      </c>
      <c r="V62" t="e">
        <f t="shared" si="18"/>
        <v>#N/A</v>
      </c>
      <c r="W62" t="e">
        <f t="shared" si="19"/>
        <v>#N/A</v>
      </c>
    </row>
    <row r="63" spans="1:23" x14ac:dyDescent="0.35">
      <c r="A63" s="3">
        <v>54</v>
      </c>
      <c r="B63" s="5">
        <v>4.3090000000000003E-3</v>
      </c>
      <c r="C63" s="7">
        <v>2.7699999999999999E-3</v>
      </c>
      <c r="D63" s="12">
        <f t="shared" si="13"/>
        <v>0.86844504</v>
      </c>
      <c r="E63" s="12">
        <f t="shared" si="14"/>
        <v>0.84639352000000001</v>
      </c>
      <c r="F63">
        <v>0.86844504</v>
      </c>
      <c r="G63">
        <v>0.84639352000000001</v>
      </c>
      <c r="H63" s="13">
        <f t="shared" si="7"/>
        <v>0.83699999999999997</v>
      </c>
      <c r="I63" s="13">
        <f t="shared" si="8"/>
        <v>0.80500000000000005</v>
      </c>
      <c r="J63" s="12"/>
      <c r="K63" s="12"/>
      <c r="N63" s="3">
        <v>54</v>
      </c>
      <c r="O63">
        <f t="shared" si="15"/>
        <v>116</v>
      </c>
      <c r="P63" s="28" t="e">
        <f t="shared" si="20"/>
        <v>#N/A</v>
      </c>
      <c r="Q63" s="28" t="e">
        <f t="shared" si="21"/>
        <v>#N/A</v>
      </c>
      <c r="R63" t="e">
        <f t="shared" si="11"/>
        <v>#N/A</v>
      </c>
      <c r="S63" t="e">
        <f t="shared" si="12"/>
        <v>#N/A</v>
      </c>
      <c r="T63" t="e">
        <f t="shared" si="16"/>
        <v>#N/A</v>
      </c>
      <c r="U63" t="e">
        <f t="shared" si="17"/>
        <v>#N/A</v>
      </c>
      <c r="V63" t="e">
        <f t="shared" si="18"/>
        <v>#N/A</v>
      </c>
      <c r="W63" t="e">
        <f t="shared" si="19"/>
        <v>#N/A</v>
      </c>
    </row>
    <row r="64" spans="1:23" x14ac:dyDescent="0.35">
      <c r="A64" s="3">
        <v>55</v>
      </c>
      <c r="B64" s="5">
        <v>4.6420000000000003E-3</v>
      </c>
      <c r="C64" s="7">
        <v>3.0839999999999999E-3</v>
      </c>
      <c r="D64" s="12">
        <f t="shared" si="13"/>
        <v>0.86560437000000001</v>
      </c>
      <c r="E64" s="12">
        <f t="shared" si="14"/>
        <v>0.84294827000000006</v>
      </c>
      <c r="F64">
        <v>0.86560437000000001</v>
      </c>
      <c r="G64">
        <v>0.84294827000000006</v>
      </c>
      <c r="H64" s="13">
        <f t="shared" si="7"/>
        <v>0.81699999999999995</v>
      </c>
      <c r="I64" s="13">
        <f t="shared" si="8"/>
        <v>0.80200000000000005</v>
      </c>
      <c r="J64" s="12"/>
      <c r="K64" s="12"/>
      <c r="N64" s="3">
        <v>55</v>
      </c>
      <c r="O64">
        <f t="shared" si="15"/>
        <v>117</v>
      </c>
      <c r="P64" s="28" t="e">
        <f t="shared" si="20"/>
        <v>#N/A</v>
      </c>
      <c r="Q64" s="28" t="e">
        <f t="shared" si="21"/>
        <v>#N/A</v>
      </c>
      <c r="R64" t="e">
        <f t="shared" si="11"/>
        <v>#N/A</v>
      </c>
      <c r="S64" t="e">
        <f t="shared" si="12"/>
        <v>#N/A</v>
      </c>
      <c r="T64" t="e">
        <f t="shared" si="16"/>
        <v>#N/A</v>
      </c>
      <c r="U64" t="e">
        <f t="shared" si="17"/>
        <v>#N/A</v>
      </c>
      <c r="V64" t="e">
        <f t="shared" si="18"/>
        <v>#N/A</v>
      </c>
      <c r="W64" t="e">
        <f t="shared" si="19"/>
        <v>#N/A</v>
      </c>
    </row>
    <row r="65" spans="1:23" x14ac:dyDescent="0.35">
      <c r="A65" s="3">
        <v>56</v>
      </c>
      <c r="B65" s="5">
        <v>5.1780000000000003E-3</v>
      </c>
      <c r="C65" s="7">
        <v>3.395E-3</v>
      </c>
      <c r="D65" s="12">
        <f t="shared" si="13"/>
        <v>0.86271679999999995</v>
      </c>
      <c r="E65" s="12">
        <f t="shared" si="14"/>
        <v>0.83942161999999998</v>
      </c>
      <c r="F65">
        <v>0.86271679999999995</v>
      </c>
      <c r="G65">
        <v>0.83942161999999998</v>
      </c>
      <c r="H65" s="13">
        <f t="shared" si="7"/>
        <v>0.81699999999999995</v>
      </c>
      <c r="I65" s="13">
        <f t="shared" si="8"/>
        <v>0.80200000000000005</v>
      </c>
      <c r="J65" s="12"/>
      <c r="K65" s="12"/>
      <c r="N65" s="3">
        <v>56</v>
      </c>
      <c r="O65">
        <f t="shared" si="15"/>
        <v>118</v>
      </c>
      <c r="P65" s="28" t="e">
        <f t="shared" si="20"/>
        <v>#N/A</v>
      </c>
      <c r="Q65" s="28" t="e">
        <f t="shared" si="21"/>
        <v>#N/A</v>
      </c>
      <c r="R65" t="e">
        <f t="shared" si="11"/>
        <v>#N/A</v>
      </c>
      <c r="S65" t="e">
        <f t="shared" si="12"/>
        <v>#N/A</v>
      </c>
      <c r="T65" t="e">
        <f t="shared" si="16"/>
        <v>#N/A</v>
      </c>
      <c r="U65" t="e">
        <f t="shared" si="17"/>
        <v>#N/A</v>
      </c>
      <c r="V65" t="e">
        <f t="shared" si="18"/>
        <v>#N/A</v>
      </c>
      <c r="W65" t="e">
        <f t="shared" si="19"/>
        <v>#N/A</v>
      </c>
    </row>
    <row r="66" spans="1:23" x14ac:dyDescent="0.35">
      <c r="A66" s="3">
        <v>57</v>
      </c>
      <c r="B66" s="5">
        <v>5.6779999999999999E-3</v>
      </c>
      <c r="C66" s="7">
        <v>3.6819999999999999E-3</v>
      </c>
      <c r="D66" s="12">
        <f t="shared" si="13"/>
        <v>0.85978222000000004</v>
      </c>
      <c r="E66" s="12">
        <f t="shared" si="14"/>
        <v>0.83581316999999999</v>
      </c>
      <c r="F66">
        <v>0.85978222000000004</v>
      </c>
      <c r="G66">
        <v>0.83581316999999999</v>
      </c>
      <c r="H66" s="13">
        <f t="shared" si="7"/>
        <v>0.81699999999999995</v>
      </c>
      <c r="I66" s="13">
        <f t="shared" si="8"/>
        <v>0.80200000000000005</v>
      </c>
      <c r="J66" s="12"/>
      <c r="K66" s="12"/>
      <c r="N66" s="3">
        <v>57</v>
      </c>
      <c r="O66">
        <f t="shared" si="15"/>
        <v>119</v>
      </c>
      <c r="P66" s="28" t="e">
        <f t="shared" si="20"/>
        <v>#N/A</v>
      </c>
      <c r="Q66" s="28" t="e">
        <f t="shared" si="21"/>
        <v>#N/A</v>
      </c>
      <c r="R66" t="e">
        <f t="shared" si="11"/>
        <v>#N/A</v>
      </c>
      <c r="S66" t="e">
        <f t="shared" si="12"/>
        <v>#N/A</v>
      </c>
      <c r="T66" t="e">
        <f t="shared" si="16"/>
        <v>#N/A</v>
      </c>
      <c r="U66" t="e">
        <f t="shared" si="17"/>
        <v>#N/A</v>
      </c>
      <c r="V66" t="e">
        <f t="shared" si="18"/>
        <v>#N/A</v>
      </c>
      <c r="W66" t="e">
        <f t="shared" si="19"/>
        <v>#N/A</v>
      </c>
    </row>
    <row r="67" spans="1:23" x14ac:dyDescent="0.35">
      <c r="A67" s="3">
        <v>58</v>
      </c>
      <c r="B67" s="5">
        <v>6.1890000000000001E-3</v>
      </c>
      <c r="C67" s="7">
        <v>4.0730000000000002E-3</v>
      </c>
      <c r="D67" s="12">
        <f t="shared" si="13"/>
        <v>0.85680053</v>
      </c>
      <c r="E67" s="12">
        <f t="shared" si="14"/>
        <v>0.83212248</v>
      </c>
      <c r="F67">
        <v>0.85680053</v>
      </c>
      <c r="G67">
        <v>0.83212248</v>
      </c>
      <c r="H67" s="13">
        <f t="shared" si="7"/>
        <v>0.81699999999999995</v>
      </c>
      <c r="I67" s="13">
        <f t="shared" si="8"/>
        <v>0.80200000000000005</v>
      </c>
      <c r="J67" s="12"/>
      <c r="K67" s="12"/>
      <c r="N67" s="3">
        <v>58</v>
      </c>
      <c r="O67">
        <f t="shared" si="15"/>
        <v>120</v>
      </c>
      <c r="P67" s="28" t="e">
        <f t="shared" si="20"/>
        <v>#N/A</v>
      </c>
      <c r="Q67" s="28" t="e">
        <f t="shared" si="21"/>
        <v>#N/A</v>
      </c>
      <c r="R67" t="e">
        <f t="shared" si="11"/>
        <v>#N/A</v>
      </c>
      <c r="S67" t="e">
        <f t="shared" si="12"/>
        <v>#N/A</v>
      </c>
      <c r="T67" t="e">
        <f t="shared" si="16"/>
        <v>#N/A</v>
      </c>
      <c r="U67" t="e">
        <f t="shared" si="17"/>
        <v>#N/A</v>
      </c>
      <c r="V67" t="e">
        <f t="shared" si="18"/>
        <v>#N/A</v>
      </c>
      <c r="W67" t="e">
        <f t="shared" si="19"/>
        <v>#N/A</v>
      </c>
    </row>
    <row r="68" spans="1:23" x14ac:dyDescent="0.35">
      <c r="A68" s="3">
        <v>59</v>
      </c>
      <c r="B68" s="5">
        <v>6.705E-3</v>
      </c>
      <c r="C68" s="7">
        <v>4.3930000000000002E-3</v>
      </c>
      <c r="D68" s="12">
        <f t="shared" si="13"/>
        <v>0.85377168999999997</v>
      </c>
      <c r="E68" s="12">
        <f t="shared" si="14"/>
        <v>0.82834901000000005</v>
      </c>
      <c r="F68">
        <v>0.85377168999999997</v>
      </c>
      <c r="G68">
        <v>0.82834901000000005</v>
      </c>
      <c r="H68" s="13">
        <f t="shared" si="7"/>
        <v>0.81699999999999995</v>
      </c>
      <c r="I68" s="13">
        <f t="shared" si="8"/>
        <v>0.80200000000000005</v>
      </c>
      <c r="J68" s="12"/>
      <c r="K68" s="12"/>
      <c r="N68" s="3">
        <v>59</v>
      </c>
      <c r="O68">
        <f t="shared" si="15"/>
        <v>121</v>
      </c>
      <c r="P68" s="28" t="e">
        <f t="shared" si="20"/>
        <v>#N/A</v>
      </c>
      <c r="Q68" s="28" t="e">
        <f t="shared" si="21"/>
        <v>#N/A</v>
      </c>
      <c r="R68" t="e">
        <f t="shared" si="11"/>
        <v>#N/A</v>
      </c>
      <c r="S68" t="e">
        <f t="shared" si="12"/>
        <v>#N/A</v>
      </c>
      <c r="T68" t="e">
        <f t="shared" si="16"/>
        <v>#N/A</v>
      </c>
      <c r="U68" t="e">
        <f t="shared" si="17"/>
        <v>#N/A</v>
      </c>
      <c r="V68" t="e">
        <f t="shared" si="18"/>
        <v>#N/A</v>
      </c>
      <c r="W68" t="e">
        <f t="shared" si="19"/>
        <v>#N/A</v>
      </c>
    </row>
    <row r="69" spans="1:23" x14ac:dyDescent="0.35">
      <c r="A69" s="3">
        <v>60</v>
      </c>
      <c r="B69" s="5">
        <v>7.3860000000000002E-3</v>
      </c>
      <c r="C69" s="7">
        <v>4.8409999999999998E-3</v>
      </c>
      <c r="D69" s="12">
        <f t="shared" si="13"/>
        <v>0.85069565000000003</v>
      </c>
      <c r="E69" s="12">
        <f t="shared" si="14"/>
        <v>0.82449218000000002</v>
      </c>
      <c r="F69">
        <v>0.85069565000000003</v>
      </c>
      <c r="G69">
        <v>0.82449218000000002</v>
      </c>
      <c r="H69" s="13">
        <f t="shared" si="7"/>
        <v>0.80900000000000005</v>
      </c>
      <c r="I69" s="13">
        <f t="shared" si="8"/>
        <v>0.78400000000000003</v>
      </c>
      <c r="J69" s="12"/>
      <c r="K69" s="12"/>
      <c r="N69" s="3">
        <v>60</v>
      </c>
      <c r="O69">
        <f t="shared" si="15"/>
        <v>122</v>
      </c>
      <c r="P69" s="28" t="e">
        <f t="shared" si="20"/>
        <v>#N/A</v>
      </c>
      <c r="Q69" s="28" t="e">
        <f t="shared" si="21"/>
        <v>#N/A</v>
      </c>
      <c r="R69" t="e">
        <f t="shared" si="11"/>
        <v>#N/A</v>
      </c>
      <c r="S69" t="e">
        <f t="shared" si="12"/>
        <v>#N/A</v>
      </c>
      <c r="T69" t="e">
        <f t="shared" si="16"/>
        <v>#N/A</v>
      </c>
      <c r="U69" t="e">
        <f t="shared" si="17"/>
        <v>#N/A</v>
      </c>
      <c r="V69" t="e">
        <f t="shared" si="18"/>
        <v>#N/A</v>
      </c>
      <c r="W69" t="e">
        <f t="shared" si="19"/>
        <v>#N/A</v>
      </c>
    </row>
    <row r="70" spans="1:23" x14ac:dyDescent="0.35">
      <c r="A70" s="3">
        <v>61</v>
      </c>
      <c r="B70" s="5">
        <v>8.0169999999999998E-3</v>
      </c>
      <c r="C70" s="7">
        <v>5.2849999999999998E-3</v>
      </c>
      <c r="D70" s="12">
        <f t="shared" si="13"/>
        <v>0.84757241000000005</v>
      </c>
      <c r="E70" s="12">
        <f t="shared" si="14"/>
        <v>0.82055133000000002</v>
      </c>
      <c r="F70">
        <v>0.84757241000000005</v>
      </c>
      <c r="G70">
        <v>0.82055133000000002</v>
      </c>
      <c r="H70" s="13">
        <f t="shared" si="7"/>
        <v>0.80900000000000005</v>
      </c>
      <c r="I70" s="13">
        <f t="shared" si="8"/>
        <v>0.78400000000000003</v>
      </c>
      <c r="J70" s="12"/>
      <c r="K70" s="12"/>
      <c r="N70" s="3">
        <v>61</v>
      </c>
      <c r="O70">
        <f t="shared" si="15"/>
        <v>123</v>
      </c>
      <c r="P70" s="28" t="e">
        <f t="shared" si="20"/>
        <v>#N/A</v>
      </c>
      <c r="Q70" s="28" t="e">
        <f t="shared" si="21"/>
        <v>#N/A</v>
      </c>
      <c r="R70" t="e">
        <f t="shared" si="11"/>
        <v>#N/A</v>
      </c>
      <c r="S70" t="e">
        <f t="shared" si="12"/>
        <v>#N/A</v>
      </c>
      <c r="T70" t="e">
        <f t="shared" si="16"/>
        <v>#N/A</v>
      </c>
      <c r="U70" t="e">
        <f t="shared" si="17"/>
        <v>#N/A</v>
      </c>
      <c r="V70" t="e">
        <f t="shared" si="18"/>
        <v>#N/A</v>
      </c>
      <c r="W70" t="e">
        <f t="shared" si="19"/>
        <v>#N/A</v>
      </c>
    </row>
    <row r="71" spans="1:23" x14ac:dyDescent="0.35">
      <c r="A71" s="3">
        <v>62</v>
      </c>
      <c r="B71" s="5">
        <v>8.9580000000000007E-3</v>
      </c>
      <c r="C71" s="7">
        <v>6.0790000000000002E-3</v>
      </c>
      <c r="D71" s="12">
        <f t="shared" si="13"/>
        <v>0.84440201999999998</v>
      </c>
      <c r="E71" s="12">
        <f t="shared" si="14"/>
        <v>0.81652575999999999</v>
      </c>
      <c r="F71">
        <v>0.84440201999999998</v>
      </c>
      <c r="G71">
        <v>0.81652575999999999</v>
      </c>
      <c r="H71" s="13">
        <f t="shared" si="7"/>
        <v>0.80900000000000005</v>
      </c>
      <c r="I71" s="13">
        <f t="shared" si="8"/>
        <v>0.78400000000000003</v>
      </c>
      <c r="J71" s="12"/>
      <c r="K71" s="12"/>
      <c r="N71" s="3">
        <v>62</v>
      </c>
      <c r="O71">
        <f t="shared" si="15"/>
        <v>124</v>
      </c>
      <c r="P71" s="28" t="e">
        <f t="shared" si="20"/>
        <v>#N/A</v>
      </c>
      <c r="Q71" s="28" t="e">
        <f t="shared" si="21"/>
        <v>#N/A</v>
      </c>
      <c r="R71" t="e">
        <f t="shared" si="11"/>
        <v>#N/A</v>
      </c>
      <c r="S71" t="e">
        <f t="shared" si="12"/>
        <v>#N/A</v>
      </c>
      <c r="T71" t="e">
        <f t="shared" si="16"/>
        <v>#N/A</v>
      </c>
      <c r="U71" t="e">
        <f t="shared" si="17"/>
        <v>#N/A</v>
      </c>
      <c r="V71" t="e">
        <f t="shared" si="18"/>
        <v>#N/A</v>
      </c>
      <c r="W71" t="e">
        <f t="shared" si="19"/>
        <v>#N/A</v>
      </c>
    </row>
    <row r="72" spans="1:23" x14ac:dyDescent="0.35">
      <c r="A72" s="3">
        <v>63</v>
      </c>
      <c r="B72" s="5">
        <v>9.8799999999999999E-3</v>
      </c>
      <c r="C72" s="7">
        <v>6.4570000000000001E-3</v>
      </c>
      <c r="D72" s="12">
        <f t="shared" si="13"/>
        <v>0.84118453999999998</v>
      </c>
      <c r="E72" s="12">
        <f t="shared" si="14"/>
        <v>0.81241467999999994</v>
      </c>
      <c r="F72">
        <v>0.84118453999999998</v>
      </c>
      <c r="G72">
        <v>0.81241467999999994</v>
      </c>
      <c r="H72" s="13">
        <f t="shared" si="7"/>
        <v>0.80900000000000005</v>
      </c>
      <c r="I72" s="13">
        <f t="shared" si="8"/>
        <v>0.78400000000000003</v>
      </c>
      <c r="J72" s="12"/>
      <c r="K72" s="12"/>
      <c r="N72" s="3">
        <v>63</v>
      </c>
      <c r="O72">
        <f t="shared" si="15"/>
        <v>125</v>
      </c>
      <c r="P72" s="28" t="e">
        <f t="shared" si="20"/>
        <v>#N/A</v>
      </c>
      <c r="Q72" s="28" t="e">
        <f t="shared" si="21"/>
        <v>#N/A</v>
      </c>
      <c r="R72" t="e">
        <f t="shared" si="11"/>
        <v>#N/A</v>
      </c>
      <c r="S72" t="e">
        <f t="shared" si="12"/>
        <v>#N/A</v>
      </c>
      <c r="T72" t="e">
        <f t="shared" si="16"/>
        <v>#N/A</v>
      </c>
      <c r="U72" t="e">
        <f t="shared" si="17"/>
        <v>#N/A</v>
      </c>
      <c r="V72" t="e">
        <f t="shared" si="18"/>
        <v>#N/A</v>
      </c>
      <c r="W72" t="e">
        <f t="shared" si="19"/>
        <v>#N/A</v>
      </c>
    </row>
    <row r="73" spans="1:23" x14ac:dyDescent="0.35">
      <c r="A73" s="3">
        <v>64</v>
      </c>
      <c r="B73" s="5">
        <v>1.0678E-2</v>
      </c>
      <c r="C73" s="7">
        <v>6.9820000000000004E-3</v>
      </c>
      <c r="D73" s="12">
        <f t="shared" ref="D73:D104" si="22">IF(util=1,F73,IF(util=2,H73,"err"))</f>
        <v>0.83792007000000002</v>
      </c>
      <c r="E73" s="12">
        <f t="shared" ref="E73:E104" si="23">IF(util=1,G73,IF(util=2,I73,"err"))</f>
        <v>0.80821728000000004</v>
      </c>
      <c r="F73">
        <v>0.83792007000000002</v>
      </c>
      <c r="G73">
        <v>0.80821728000000004</v>
      </c>
      <c r="H73" s="13">
        <f t="shared" si="7"/>
        <v>0.80900000000000005</v>
      </c>
      <c r="I73" s="13">
        <f t="shared" si="8"/>
        <v>0.78400000000000003</v>
      </c>
      <c r="J73" s="12"/>
      <c r="K73" s="12"/>
      <c r="N73" s="3">
        <v>64</v>
      </c>
      <c r="O73">
        <f t="shared" ref="O73:O104" si="24">Age+N73</f>
        <v>126</v>
      </c>
      <c r="P73" s="28" t="e">
        <f t="shared" si="20"/>
        <v>#N/A</v>
      </c>
      <c r="Q73" s="28" t="e">
        <f t="shared" si="21"/>
        <v>#N/A</v>
      </c>
      <c r="R73" t="e">
        <f t="shared" si="11"/>
        <v>#N/A</v>
      </c>
      <c r="S73" t="e">
        <f t="shared" si="12"/>
        <v>#N/A</v>
      </c>
      <c r="T73" t="e">
        <f t="shared" ref="T73:T109" si="25">R73*VLOOKUP(O73,lifetable,4,FALSE)</f>
        <v>#N/A</v>
      </c>
      <c r="U73" t="e">
        <f t="shared" ref="U73:U109" si="26">S73*VLOOKUP(O73,lifetable,5,FALSE)</f>
        <v>#N/A</v>
      </c>
      <c r="V73" t="e">
        <f t="shared" ref="V73:V109" si="27">T73/(1+Disc)^N73</f>
        <v>#N/A</v>
      </c>
      <c r="W73" t="e">
        <f t="shared" ref="W73:W109" si="28">U73/(1+Disc)^N73</f>
        <v>#N/A</v>
      </c>
    </row>
    <row r="74" spans="1:23" x14ac:dyDescent="0.35">
      <c r="A74" s="3">
        <v>65</v>
      </c>
      <c r="B74" s="5">
        <v>1.1802E-2</v>
      </c>
      <c r="C74" s="7">
        <v>7.6680000000000003E-3</v>
      </c>
      <c r="D74" s="12">
        <f t="shared" si="22"/>
        <v>0.83460878000000005</v>
      </c>
      <c r="E74" s="12">
        <f t="shared" si="23"/>
        <v>0.80393265999999997</v>
      </c>
      <c r="F74">
        <v>0.83460878000000005</v>
      </c>
      <c r="G74">
        <v>0.80393265999999997</v>
      </c>
      <c r="H74" s="13">
        <f t="shared" ref="H74:H109" si="29">VLOOKUP($A74,$K$9:$M$26,2)</f>
        <v>0.79800000000000004</v>
      </c>
      <c r="I74" s="13">
        <f t="shared" ref="I74:I110" si="30">VLOOKUP($A74,$K$9:$M$26,3)</f>
        <v>0.78200000000000003</v>
      </c>
      <c r="J74" s="12"/>
      <c r="K74" s="12"/>
      <c r="N74" s="3">
        <v>65</v>
      </c>
      <c r="O74">
        <f t="shared" si="24"/>
        <v>127</v>
      </c>
      <c r="P74" s="28" t="e">
        <f t="shared" ref="P74:P109" si="31">P73-P73*VLOOKUP(O73,lifetable,2,FALSE)</f>
        <v>#N/A</v>
      </c>
      <c r="Q74" s="28" t="e">
        <f t="shared" ref="Q74:Q109" si="32">Q73-Q73*VLOOKUP(O73,lifetable,3,FALSE)</f>
        <v>#N/A</v>
      </c>
      <c r="R74" t="e">
        <f t="shared" ref="R74:R109" si="33">(P74+P75)/2</f>
        <v>#N/A</v>
      </c>
      <c r="S74" t="e">
        <f t="shared" ref="S74:S109" si="34">(Q74+Q75)/2</f>
        <v>#N/A</v>
      </c>
      <c r="T74" t="e">
        <f t="shared" si="25"/>
        <v>#N/A</v>
      </c>
      <c r="U74" t="e">
        <f t="shared" si="26"/>
        <v>#N/A</v>
      </c>
      <c r="V74" t="e">
        <f t="shared" si="27"/>
        <v>#N/A</v>
      </c>
      <c r="W74" t="e">
        <f t="shared" si="28"/>
        <v>#N/A</v>
      </c>
    </row>
    <row r="75" spans="1:23" x14ac:dyDescent="0.35">
      <c r="A75" s="3">
        <v>66</v>
      </c>
      <c r="B75" s="5">
        <v>1.2900999999999999E-2</v>
      </c>
      <c r="C75" s="7">
        <v>8.2439999999999996E-3</v>
      </c>
      <c r="D75" s="12">
        <f t="shared" si="22"/>
        <v>0.83125083</v>
      </c>
      <c r="E75" s="12">
        <f t="shared" si="23"/>
        <v>0.79955988</v>
      </c>
      <c r="F75">
        <v>0.83125083</v>
      </c>
      <c r="G75">
        <v>0.79955988</v>
      </c>
      <c r="H75" s="13">
        <f t="shared" si="29"/>
        <v>0.79800000000000004</v>
      </c>
      <c r="I75" s="13">
        <f t="shared" si="30"/>
        <v>0.78200000000000003</v>
      </c>
      <c r="J75" s="12"/>
      <c r="K75" s="12"/>
      <c r="N75" s="3">
        <v>66</v>
      </c>
      <c r="O75">
        <f t="shared" si="24"/>
        <v>128</v>
      </c>
      <c r="P75" s="28" t="e">
        <f t="shared" si="31"/>
        <v>#N/A</v>
      </c>
      <c r="Q75" s="28" t="e">
        <f t="shared" si="32"/>
        <v>#N/A</v>
      </c>
      <c r="R75" t="e">
        <f t="shared" si="33"/>
        <v>#N/A</v>
      </c>
      <c r="S75" t="e">
        <f t="shared" si="34"/>
        <v>#N/A</v>
      </c>
      <c r="T75" t="e">
        <f t="shared" si="25"/>
        <v>#N/A</v>
      </c>
      <c r="U75" t="e">
        <f t="shared" si="26"/>
        <v>#N/A</v>
      </c>
      <c r="V75" t="e">
        <f t="shared" si="27"/>
        <v>#N/A</v>
      </c>
      <c r="W75" t="e">
        <f t="shared" si="28"/>
        <v>#N/A</v>
      </c>
    </row>
    <row r="76" spans="1:23" x14ac:dyDescent="0.35">
      <c r="A76" s="3">
        <v>67</v>
      </c>
      <c r="B76" s="5">
        <v>1.406E-2</v>
      </c>
      <c r="C76" s="7">
        <v>9.0119999999999992E-3</v>
      </c>
      <c r="D76" s="12">
        <f t="shared" si="22"/>
        <v>0.82784647</v>
      </c>
      <c r="E76" s="12">
        <f t="shared" si="23"/>
        <v>0.79509795999999999</v>
      </c>
      <c r="F76">
        <v>0.82784647</v>
      </c>
      <c r="G76">
        <v>0.79509795999999999</v>
      </c>
      <c r="H76" s="13">
        <f t="shared" si="29"/>
        <v>0.79800000000000004</v>
      </c>
      <c r="I76" s="13">
        <f t="shared" si="30"/>
        <v>0.78200000000000003</v>
      </c>
      <c r="J76" s="12"/>
      <c r="K76" s="12"/>
      <c r="N76" s="3">
        <v>67</v>
      </c>
      <c r="O76">
        <f t="shared" si="24"/>
        <v>129</v>
      </c>
      <c r="P76" s="28" t="e">
        <f t="shared" si="31"/>
        <v>#N/A</v>
      </c>
      <c r="Q76" s="28" t="e">
        <f t="shared" si="32"/>
        <v>#N/A</v>
      </c>
      <c r="R76" t="e">
        <f t="shared" si="33"/>
        <v>#N/A</v>
      </c>
      <c r="S76" t="e">
        <f t="shared" si="34"/>
        <v>#N/A</v>
      </c>
      <c r="T76" t="e">
        <f t="shared" si="25"/>
        <v>#N/A</v>
      </c>
      <c r="U76" t="e">
        <f t="shared" si="26"/>
        <v>#N/A</v>
      </c>
      <c r="V76" t="e">
        <f t="shared" si="27"/>
        <v>#N/A</v>
      </c>
      <c r="W76" t="e">
        <f t="shared" si="28"/>
        <v>#N/A</v>
      </c>
    </row>
    <row r="77" spans="1:23" x14ac:dyDescent="0.35">
      <c r="A77" s="3">
        <v>68</v>
      </c>
      <c r="B77" s="5">
        <v>1.5370999999999999E-2</v>
      </c>
      <c r="C77" s="7">
        <v>1.0031999999999999E-2</v>
      </c>
      <c r="D77" s="12">
        <f t="shared" si="22"/>
        <v>0.82439596999999998</v>
      </c>
      <c r="E77" s="12">
        <f t="shared" si="23"/>
        <v>0.79054586000000004</v>
      </c>
      <c r="F77">
        <v>0.82439596999999998</v>
      </c>
      <c r="G77">
        <v>0.79054586000000004</v>
      </c>
      <c r="H77" s="13">
        <f t="shared" si="29"/>
        <v>0.79800000000000004</v>
      </c>
      <c r="I77" s="13">
        <f t="shared" si="30"/>
        <v>0.78200000000000003</v>
      </c>
      <c r="J77" s="12"/>
      <c r="K77" s="12"/>
      <c r="N77" s="3">
        <v>68</v>
      </c>
      <c r="O77">
        <f t="shared" si="24"/>
        <v>130</v>
      </c>
      <c r="P77" s="28" t="e">
        <f t="shared" si="31"/>
        <v>#N/A</v>
      </c>
      <c r="Q77" s="28" t="e">
        <f t="shared" si="32"/>
        <v>#N/A</v>
      </c>
      <c r="R77" t="e">
        <f t="shared" si="33"/>
        <v>#N/A</v>
      </c>
      <c r="S77" t="e">
        <f t="shared" si="34"/>
        <v>#N/A</v>
      </c>
      <c r="T77" t="e">
        <f t="shared" si="25"/>
        <v>#N/A</v>
      </c>
      <c r="U77" t="e">
        <f t="shared" si="26"/>
        <v>#N/A</v>
      </c>
      <c r="V77" t="e">
        <f t="shared" si="27"/>
        <v>#N/A</v>
      </c>
      <c r="W77" t="e">
        <f t="shared" si="28"/>
        <v>#N/A</v>
      </c>
    </row>
    <row r="78" spans="1:23" x14ac:dyDescent="0.35">
      <c r="A78" s="3">
        <v>69</v>
      </c>
      <c r="B78" s="5">
        <v>1.6844000000000001E-2</v>
      </c>
      <c r="C78" s="7">
        <v>1.0821000000000001E-2</v>
      </c>
      <c r="D78" s="12">
        <f t="shared" si="22"/>
        <v>0.82089964999999998</v>
      </c>
      <c r="E78" s="12">
        <f t="shared" si="23"/>
        <v>0.78590249999999995</v>
      </c>
      <c r="F78">
        <v>0.82089964999999998</v>
      </c>
      <c r="G78">
        <v>0.78590249999999995</v>
      </c>
      <c r="H78" s="13">
        <f t="shared" si="29"/>
        <v>0.79800000000000004</v>
      </c>
      <c r="I78" s="13">
        <f t="shared" si="30"/>
        <v>0.78200000000000003</v>
      </c>
      <c r="J78" s="12"/>
      <c r="K78" s="12"/>
      <c r="N78" s="3">
        <v>69</v>
      </c>
      <c r="O78">
        <f t="shared" si="24"/>
        <v>131</v>
      </c>
      <c r="P78" s="28" t="e">
        <f t="shared" si="31"/>
        <v>#N/A</v>
      </c>
      <c r="Q78" s="28" t="e">
        <f t="shared" si="32"/>
        <v>#N/A</v>
      </c>
      <c r="R78" t="e">
        <f t="shared" si="33"/>
        <v>#N/A</v>
      </c>
      <c r="S78" t="e">
        <f t="shared" si="34"/>
        <v>#N/A</v>
      </c>
      <c r="T78" t="e">
        <f t="shared" si="25"/>
        <v>#N/A</v>
      </c>
      <c r="U78" t="e">
        <f t="shared" si="26"/>
        <v>#N/A</v>
      </c>
      <c r="V78" t="e">
        <f t="shared" si="27"/>
        <v>#N/A</v>
      </c>
      <c r="W78" t="e">
        <f t="shared" si="28"/>
        <v>#N/A</v>
      </c>
    </row>
    <row r="79" spans="1:23" x14ac:dyDescent="0.35">
      <c r="A79" s="3">
        <v>70</v>
      </c>
      <c r="B79" s="5">
        <v>1.7795999999999999E-2</v>
      </c>
      <c r="C79" s="7">
        <v>1.1958E-2</v>
      </c>
      <c r="D79" s="12">
        <f t="shared" si="22"/>
        <v>0.81735787999999998</v>
      </c>
      <c r="E79" s="12">
        <f t="shared" si="23"/>
        <v>0.78116677000000001</v>
      </c>
      <c r="F79">
        <v>0.81735787999999998</v>
      </c>
      <c r="G79">
        <v>0.78116677000000001</v>
      </c>
      <c r="H79" s="13">
        <f t="shared" si="29"/>
        <v>0.80200000000000005</v>
      </c>
      <c r="I79" s="13">
        <f t="shared" si="30"/>
        <v>0.78700000000000003</v>
      </c>
      <c r="J79" s="12"/>
      <c r="K79" s="12"/>
      <c r="N79" s="3">
        <v>70</v>
      </c>
      <c r="O79">
        <f t="shared" si="24"/>
        <v>132</v>
      </c>
      <c r="P79" s="28" t="e">
        <f t="shared" si="31"/>
        <v>#N/A</v>
      </c>
      <c r="Q79" s="28" t="e">
        <f t="shared" si="32"/>
        <v>#N/A</v>
      </c>
      <c r="R79" t="e">
        <f t="shared" si="33"/>
        <v>#N/A</v>
      </c>
      <c r="S79" t="e">
        <f t="shared" si="34"/>
        <v>#N/A</v>
      </c>
      <c r="T79" t="e">
        <f t="shared" si="25"/>
        <v>#N/A</v>
      </c>
      <c r="U79" t="e">
        <f t="shared" si="26"/>
        <v>#N/A</v>
      </c>
      <c r="V79" t="e">
        <f t="shared" si="27"/>
        <v>#N/A</v>
      </c>
      <c r="W79" t="e">
        <f t="shared" si="28"/>
        <v>#N/A</v>
      </c>
    </row>
    <row r="80" spans="1:23" x14ac:dyDescent="0.35">
      <c r="A80" s="3">
        <v>71</v>
      </c>
      <c r="B80" s="5">
        <v>1.9812E-2</v>
      </c>
      <c r="C80" s="7">
        <v>1.2886999999999999E-2</v>
      </c>
      <c r="D80" s="12">
        <f t="shared" si="22"/>
        <v>0.81377109999999997</v>
      </c>
      <c r="E80" s="12">
        <f t="shared" si="23"/>
        <v>0.77633753999999999</v>
      </c>
      <c r="F80">
        <v>0.81377109999999997</v>
      </c>
      <c r="G80">
        <v>0.77633753999999999</v>
      </c>
      <c r="H80" s="13">
        <f t="shared" si="29"/>
        <v>0.80200000000000005</v>
      </c>
      <c r="I80" s="13">
        <f t="shared" si="30"/>
        <v>0.78700000000000003</v>
      </c>
      <c r="J80" s="12"/>
      <c r="K80" s="12"/>
      <c r="N80" s="3">
        <v>71</v>
      </c>
      <c r="O80">
        <f t="shared" si="24"/>
        <v>133</v>
      </c>
      <c r="P80" s="28" t="e">
        <f t="shared" si="31"/>
        <v>#N/A</v>
      </c>
      <c r="Q80" s="28" t="e">
        <f t="shared" si="32"/>
        <v>#N/A</v>
      </c>
      <c r="R80" t="e">
        <f t="shared" si="33"/>
        <v>#N/A</v>
      </c>
      <c r="S80" t="e">
        <f t="shared" si="34"/>
        <v>#N/A</v>
      </c>
      <c r="T80" t="e">
        <f t="shared" si="25"/>
        <v>#N/A</v>
      </c>
      <c r="U80" t="e">
        <f t="shared" si="26"/>
        <v>#N/A</v>
      </c>
      <c r="V80" t="e">
        <f t="shared" si="27"/>
        <v>#N/A</v>
      </c>
      <c r="W80" t="e">
        <f t="shared" si="28"/>
        <v>#N/A</v>
      </c>
    </row>
    <row r="81" spans="1:23" x14ac:dyDescent="0.35">
      <c r="A81" s="3">
        <v>72</v>
      </c>
      <c r="B81" s="5">
        <v>2.1631999999999998E-2</v>
      </c>
      <c r="C81" s="7">
        <v>1.4774000000000001E-2</v>
      </c>
      <c r="D81" s="12">
        <f t="shared" si="22"/>
        <v>0.81013979000000003</v>
      </c>
      <c r="E81" s="12">
        <f t="shared" si="23"/>
        <v>0.77141364000000001</v>
      </c>
      <c r="F81">
        <v>0.81013979000000003</v>
      </c>
      <c r="G81">
        <v>0.77141364000000001</v>
      </c>
      <c r="H81" s="13">
        <f t="shared" si="29"/>
        <v>0.80200000000000005</v>
      </c>
      <c r="I81" s="13">
        <f t="shared" si="30"/>
        <v>0.78700000000000003</v>
      </c>
      <c r="J81" s="12"/>
      <c r="K81" s="12"/>
      <c r="N81" s="3">
        <v>72</v>
      </c>
      <c r="O81">
        <f t="shared" si="24"/>
        <v>134</v>
      </c>
      <c r="P81" s="28" t="e">
        <f t="shared" si="31"/>
        <v>#N/A</v>
      </c>
      <c r="Q81" s="28" t="e">
        <f t="shared" si="32"/>
        <v>#N/A</v>
      </c>
      <c r="R81" t="e">
        <f t="shared" si="33"/>
        <v>#N/A</v>
      </c>
      <c r="S81" t="e">
        <f t="shared" si="34"/>
        <v>#N/A</v>
      </c>
      <c r="T81" t="e">
        <f t="shared" si="25"/>
        <v>#N/A</v>
      </c>
      <c r="U81" t="e">
        <f t="shared" si="26"/>
        <v>#N/A</v>
      </c>
      <c r="V81" t="e">
        <f t="shared" si="27"/>
        <v>#N/A</v>
      </c>
      <c r="W81" t="e">
        <f t="shared" si="28"/>
        <v>#N/A</v>
      </c>
    </row>
    <row r="82" spans="1:23" x14ac:dyDescent="0.35">
      <c r="A82" s="3">
        <v>73</v>
      </c>
      <c r="B82" s="5">
        <v>2.4995E-2</v>
      </c>
      <c r="C82" s="7">
        <v>1.6891E-2</v>
      </c>
      <c r="D82" s="12">
        <f t="shared" si="22"/>
        <v>0.80646446999999999</v>
      </c>
      <c r="E82" s="12">
        <f t="shared" si="23"/>
        <v>0.76639389999999996</v>
      </c>
      <c r="F82">
        <v>0.80646446999999999</v>
      </c>
      <c r="G82">
        <v>0.76639389999999996</v>
      </c>
      <c r="H82" s="13">
        <f t="shared" si="29"/>
        <v>0.80200000000000005</v>
      </c>
      <c r="I82" s="13">
        <f t="shared" si="30"/>
        <v>0.78700000000000003</v>
      </c>
      <c r="J82" s="12"/>
      <c r="K82" s="12"/>
      <c r="N82" s="3">
        <v>73</v>
      </c>
      <c r="O82">
        <f t="shared" si="24"/>
        <v>135</v>
      </c>
      <c r="P82" s="28" t="e">
        <f t="shared" si="31"/>
        <v>#N/A</v>
      </c>
      <c r="Q82" s="28" t="e">
        <f t="shared" si="32"/>
        <v>#N/A</v>
      </c>
      <c r="R82" t="e">
        <f t="shared" si="33"/>
        <v>#N/A</v>
      </c>
      <c r="S82" t="e">
        <f t="shared" si="34"/>
        <v>#N/A</v>
      </c>
      <c r="T82" t="e">
        <f t="shared" si="25"/>
        <v>#N/A</v>
      </c>
      <c r="U82" t="e">
        <f t="shared" si="26"/>
        <v>#N/A</v>
      </c>
      <c r="V82" t="e">
        <f t="shared" si="27"/>
        <v>#N/A</v>
      </c>
      <c r="W82" t="e">
        <f t="shared" si="28"/>
        <v>#N/A</v>
      </c>
    </row>
    <row r="83" spans="1:23" x14ac:dyDescent="0.35">
      <c r="A83" s="3">
        <v>74</v>
      </c>
      <c r="B83" s="5">
        <v>2.7226E-2</v>
      </c>
      <c r="C83" s="7">
        <v>1.8495000000000001E-2</v>
      </c>
      <c r="D83" s="12">
        <f t="shared" si="22"/>
        <v>0.80274575000000004</v>
      </c>
      <c r="E83" s="12">
        <f t="shared" si="23"/>
        <v>0.76127716000000001</v>
      </c>
      <c r="F83">
        <v>0.80274575000000004</v>
      </c>
      <c r="G83">
        <v>0.76127716000000001</v>
      </c>
      <c r="H83" s="13">
        <f t="shared" si="29"/>
        <v>0.80200000000000005</v>
      </c>
      <c r="I83" s="13">
        <f t="shared" si="30"/>
        <v>0.78700000000000003</v>
      </c>
      <c r="J83" s="12"/>
      <c r="K83" s="12"/>
      <c r="N83" s="3">
        <v>74</v>
      </c>
      <c r="O83">
        <f t="shared" si="24"/>
        <v>136</v>
      </c>
      <c r="P83" s="28" t="e">
        <f t="shared" si="31"/>
        <v>#N/A</v>
      </c>
      <c r="Q83" s="28" t="e">
        <f t="shared" si="32"/>
        <v>#N/A</v>
      </c>
      <c r="R83" t="e">
        <f t="shared" si="33"/>
        <v>#N/A</v>
      </c>
      <c r="S83" t="e">
        <f t="shared" si="34"/>
        <v>#N/A</v>
      </c>
      <c r="T83" t="e">
        <f t="shared" si="25"/>
        <v>#N/A</v>
      </c>
      <c r="U83" t="e">
        <f t="shared" si="26"/>
        <v>#N/A</v>
      </c>
      <c r="V83" t="e">
        <f t="shared" si="27"/>
        <v>#N/A</v>
      </c>
      <c r="W83" t="e">
        <f t="shared" si="28"/>
        <v>#N/A</v>
      </c>
    </row>
    <row r="84" spans="1:23" x14ac:dyDescent="0.35">
      <c r="A84" s="3">
        <v>75</v>
      </c>
      <c r="B84" s="5">
        <v>3.0421E-2</v>
      </c>
      <c r="C84" s="7">
        <v>2.0695999999999999E-2</v>
      </c>
      <c r="D84" s="12">
        <f t="shared" si="22"/>
        <v>0.79898427999999999</v>
      </c>
      <c r="E84" s="12">
        <f t="shared" si="23"/>
        <v>0.75606225000000005</v>
      </c>
      <c r="F84">
        <v>0.79898427999999999</v>
      </c>
      <c r="G84">
        <v>0.75606225000000005</v>
      </c>
      <c r="H84" s="13">
        <f t="shared" si="29"/>
        <v>0.79100000000000004</v>
      </c>
      <c r="I84" s="13">
        <f t="shared" si="30"/>
        <v>0.74099999999999999</v>
      </c>
      <c r="J84" s="12"/>
      <c r="K84" s="12"/>
      <c r="N84" s="3">
        <v>75</v>
      </c>
      <c r="O84">
        <f t="shared" si="24"/>
        <v>137</v>
      </c>
      <c r="P84" s="28" t="e">
        <f t="shared" si="31"/>
        <v>#N/A</v>
      </c>
      <c r="Q84" s="28" t="e">
        <f t="shared" si="32"/>
        <v>#N/A</v>
      </c>
      <c r="R84" t="e">
        <f t="shared" si="33"/>
        <v>#N/A</v>
      </c>
      <c r="S84" t="e">
        <f t="shared" si="34"/>
        <v>#N/A</v>
      </c>
      <c r="T84" t="e">
        <f t="shared" si="25"/>
        <v>#N/A</v>
      </c>
      <c r="U84" t="e">
        <f t="shared" si="26"/>
        <v>#N/A</v>
      </c>
      <c r="V84" t="e">
        <f t="shared" si="27"/>
        <v>#N/A</v>
      </c>
      <c r="W84" t="e">
        <f t="shared" si="28"/>
        <v>#N/A</v>
      </c>
    </row>
    <row r="85" spans="1:23" x14ac:dyDescent="0.35">
      <c r="A85" s="3">
        <v>76</v>
      </c>
      <c r="B85" s="5">
        <v>3.4347999999999997E-2</v>
      </c>
      <c r="C85" s="7">
        <v>2.3335999999999999E-2</v>
      </c>
      <c r="D85" s="12">
        <f t="shared" si="22"/>
        <v>0.79518078999999997</v>
      </c>
      <c r="E85" s="12">
        <f t="shared" si="23"/>
        <v>0.75074803999999995</v>
      </c>
      <c r="F85">
        <v>0.79518078999999997</v>
      </c>
      <c r="G85">
        <v>0.75074803999999995</v>
      </c>
      <c r="H85" s="13">
        <f t="shared" si="29"/>
        <v>0.79100000000000004</v>
      </c>
      <c r="I85" s="13">
        <f t="shared" si="30"/>
        <v>0.74099999999999999</v>
      </c>
      <c r="J85" s="12"/>
      <c r="K85" s="12"/>
      <c r="N85" s="3">
        <v>76</v>
      </c>
      <c r="O85">
        <f t="shared" si="24"/>
        <v>138</v>
      </c>
      <c r="P85" s="28" t="e">
        <f t="shared" si="31"/>
        <v>#N/A</v>
      </c>
      <c r="Q85" s="28" t="e">
        <f t="shared" si="32"/>
        <v>#N/A</v>
      </c>
      <c r="R85" t="e">
        <f t="shared" si="33"/>
        <v>#N/A</v>
      </c>
      <c r="S85" t="e">
        <f t="shared" si="34"/>
        <v>#N/A</v>
      </c>
      <c r="T85" t="e">
        <f t="shared" si="25"/>
        <v>#N/A</v>
      </c>
      <c r="U85" t="e">
        <f t="shared" si="26"/>
        <v>#N/A</v>
      </c>
      <c r="V85" t="e">
        <f t="shared" si="27"/>
        <v>#N/A</v>
      </c>
      <c r="W85" t="e">
        <f t="shared" si="28"/>
        <v>#N/A</v>
      </c>
    </row>
    <row r="86" spans="1:23" x14ac:dyDescent="0.35">
      <c r="A86" s="3">
        <v>77</v>
      </c>
      <c r="B86" s="5">
        <v>3.7936999999999999E-2</v>
      </c>
      <c r="C86" s="7">
        <v>2.6453000000000001E-2</v>
      </c>
      <c r="D86" s="12">
        <f t="shared" si="22"/>
        <v>0.79133606999999995</v>
      </c>
      <c r="E86" s="12">
        <f t="shared" si="23"/>
        <v>0.74533344999999995</v>
      </c>
      <c r="F86">
        <v>0.79133606999999995</v>
      </c>
      <c r="G86">
        <v>0.74533344999999995</v>
      </c>
      <c r="H86" s="13">
        <f t="shared" si="29"/>
        <v>0.79100000000000004</v>
      </c>
      <c r="I86" s="13">
        <f t="shared" si="30"/>
        <v>0.74099999999999999</v>
      </c>
      <c r="J86" s="12"/>
      <c r="K86" s="12"/>
      <c r="N86" s="3">
        <v>77</v>
      </c>
      <c r="O86">
        <f t="shared" si="24"/>
        <v>139</v>
      </c>
      <c r="P86" s="28" t="e">
        <f t="shared" si="31"/>
        <v>#N/A</v>
      </c>
      <c r="Q86" s="28" t="e">
        <f t="shared" si="32"/>
        <v>#N/A</v>
      </c>
      <c r="R86" t="e">
        <f t="shared" si="33"/>
        <v>#N/A</v>
      </c>
      <c r="S86" t="e">
        <f t="shared" si="34"/>
        <v>#N/A</v>
      </c>
      <c r="T86" t="e">
        <f t="shared" si="25"/>
        <v>#N/A</v>
      </c>
      <c r="U86" t="e">
        <f t="shared" si="26"/>
        <v>#N/A</v>
      </c>
      <c r="V86" t="e">
        <f t="shared" si="27"/>
        <v>#N/A</v>
      </c>
      <c r="W86" t="e">
        <f t="shared" si="28"/>
        <v>#N/A</v>
      </c>
    </row>
    <row r="87" spans="1:23" x14ac:dyDescent="0.35">
      <c r="A87" s="3">
        <v>78</v>
      </c>
      <c r="B87" s="5">
        <v>4.2587E-2</v>
      </c>
      <c r="C87" s="7">
        <v>2.9933999999999999E-2</v>
      </c>
      <c r="D87" s="12">
        <f t="shared" si="22"/>
        <v>0.78745098000000002</v>
      </c>
      <c r="E87" s="12">
        <f t="shared" si="23"/>
        <v>0.73981744000000005</v>
      </c>
      <c r="F87">
        <v>0.78745098000000002</v>
      </c>
      <c r="G87">
        <v>0.73981744000000005</v>
      </c>
      <c r="H87" s="13">
        <f t="shared" si="29"/>
        <v>0.79100000000000004</v>
      </c>
      <c r="I87" s="13">
        <f t="shared" si="30"/>
        <v>0.74099999999999999</v>
      </c>
      <c r="J87" s="12"/>
      <c r="K87" s="12"/>
      <c r="N87" s="3">
        <v>78</v>
      </c>
      <c r="O87">
        <f t="shared" si="24"/>
        <v>140</v>
      </c>
      <c r="P87" s="28" t="e">
        <f t="shared" si="31"/>
        <v>#N/A</v>
      </c>
      <c r="Q87" s="28" t="e">
        <f t="shared" si="32"/>
        <v>#N/A</v>
      </c>
      <c r="R87" t="e">
        <f t="shared" si="33"/>
        <v>#N/A</v>
      </c>
      <c r="S87" t="e">
        <f t="shared" si="34"/>
        <v>#N/A</v>
      </c>
      <c r="T87" t="e">
        <f t="shared" si="25"/>
        <v>#N/A</v>
      </c>
      <c r="U87" t="e">
        <f t="shared" si="26"/>
        <v>#N/A</v>
      </c>
      <c r="V87" t="e">
        <f t="shared" si="27"/>
        <v>#N/A</v>
      </c>
      <c r="W87" t="e">
        <f t="shared" si="28"/>
        <v>#N/A</v>
      </c>
    </row>
    <row r="88" spans="1:23" x14ac:dyDescent="0.35">
      <c r="A88" s="3">
        <v>79</v>
      </c>
      <c r="B88" s="5">
        <v>4.6927999999999997E-2</v>
      </c>
      <c r="C88" s="7">
        <v>3.3614999999999999E-2</v>
      </c>
      <c r="D88" s="12">
        <f t="shared" si="22"/>
        <v>0.78352646000000004</v>
      </c>
      <c r="E88" s="12">
        <f t="shared" si="23"/>
        <v>0.73419909000000005</v>
      </c>
      <c r="F88">
        <v>0.78352646000000004</v>
      </c>
      <c r="G88">
        <v>0.73419909000000005</v>
      </c>
      <c r="H88" s="13">
        <f t="shared" si="29"/>
        <v>0.79100000000000004</v>
      </c>
      <c r="I88" s="13">
        <f t="shared" si="30"/>
        <v>0.74099999999999999</v>
      </c>
      <c r="J88" s="12"/>
      <c r="K88" s="12"/>
      <c r="N88" s="3">
        <v>79</v>
      </c>
      <c r="O88">
        <f t="shared" si="24"/>
        <v>141</v>
      </c>
      <c r="P88" s="28" t="e">
        <f t="shared" si="31"/>
        <v>#N/A</v>
      </c>
      <c r="Q88" s="28" t="e">
        <f t="shared" si="32"/>
        <v>#N/A</v>
      </c>
      <c r="R88" t="e">
        <f t="shared" si="33"/>
        <v>#N/A</v>
      </c>
      <c r="S88" t="e">
        <f t="shared" si="34"/>
        <v>#N/A</v>
      </c>
      <c r="T88" t="e">
        <f t="shared" si="25"/>
        <v>#N/A</v>
      </c>
      <c r="U88" t="e">
        <f t="shared" si="26"/>
        <v>#N/A</v>
      </c>
      <c r="V88" t="e">
        <f t="shared" si="27"/>
        <v>#N/A</v>
      </c>
      <c r="W88" t="e">
        <f t="shared" si="28"/>
        <v>#N/A</v>
      </c>
    </row>
    <row r="89" spans="1:23" x14ac:dyDescent="0.35">
      <c r="A89" s="3">
        <v>80</v>
      </c>
      <c r="B89" s="5">
        <v>5.2892000000000002E-2</v>
      </c>
      <c r="C89" s="7">
        <v>3.7650000000000003E-2</v>
      </c>
      <c r="D89" s="12">
        <f t="shared" si="22"/>
        <v>0.77956351000000002</v>
      </c>
      <c r="E89" s="12">
        <f t="shared" si="23"/>
        <v>0.72847753999999998</v>
      </c>
      <c r="F89">
        <v>0.77956351000000002</v>
      </c>
      <c r="G89">
        <v>0.72847753999999998</v>
      </c>
      <c r="H89" s="13">
        <f t="shared" si="29"/>
        <v>0.77300000000000002</v>
      </c>
      <c r="I89" s="13">
        <f t="shared" si="30"/>
        <v>0.71699999999999997</v>
      </c>
      <c r="J89" s="12"/>
      <c r="K89" s="12"/>
      <c r="N89" s="3">
        <v>80</v>
      </c>
      <c r="O89">
        <f t="shared" si="24"/>
        <v>142</v>
      </c>
      <c r="P89" s="28" t="e">
        <f t="shared" si="31"/>
        <v>#N/A</v>
      </c>
      <c r="Q89" s="28" t="e">
        <f t="shared" si="32"/>
        <v>#N/A</v>
      </c>
      <c r="R89" t="e">
        <f t="shared" si="33"/>
        <v>#N/A</v>
      </c>
      <c r="S89" t="e">
        <f t="shared" si="34"/>
        <v>#N/A</v>
      </c>
      <c r="T89" t="e">
        <f t="shared" si="25"/>
        <v>#N/A</v>
      </c>
      <c r="U89" t="e">
        <f t="shared" si="26"/>
        <v>#N/A</v>
      </c>
      <c r="V89" t="e">
        <f t="shared" si="27"/>
        <v>#N/A</v>
      </c>
      <c r="W89" t="e">
        <f t="shared" si="28"/>
        <v>#N/A</v>
      </c>
    </row>
    <row r="90" spans="1:23" x14ac:dyDescent="0.35">
      <c r="A90" s="3">
        <v>81</v>
      </c>
      <c r="B90" s="5">
        <v>5.8881000000000003E-2</v>
      </c>
      <c r="C90" s="7">
        <v>4.2359000000000001E-2</v>
      </c>
      <c r="D90" s="12">
        <f t="shared" si="22"/>
        <v>0.77556323999999999</v>
      </c>
      <c r="E90" s="12">
        <f t="shared" si="23"/>
        <v>0.72265208999999997</v>
      </c>
      <c r="F90">
        <v>0.77556323999999999</v>
      </c>
      <c r="G90">
        <v>0.72265208999999997</v>
      </c>
      <c r="H90" s="13">
        <f t="shared" si="29"/>
        <v>0.77300000000000002</v>
      </c>
      <c r="I90" s="13">
        <f t="shared" si="30"/>
        <v>0.71699999999999997</v>
      </c>
      <c r="J90" s="12"/>
      <c r="K90" s="12"/>
      <c r="N90" s="3">
        <v>81</v>
      </c>
      <c r="O90">
        <f t="shared" si="24"/>
        <v>143</v>
      </c>
      <c r="P90" s="28" t="e">
        <f t="shared" si="31"/>
        <v>#N/A</v>
      </c>
      <c r="Q90" s="28" t="e">
        <f t="shared" si="32"/>
        <v>#N/A</v>
      </c>
      <c r="R90" t="e">
        <f t="shared" si="33"/>
        <v>#N/A</v>
      </c>
      <c r="S90" t="e">
        <f t="shared" si="34"/>
        <v>#N/A</v>
      </c>
      <c r="T90" t="e">
        <f t="shared" si="25"/>
        <v>#N/A</v>
      </c>
      <c r="U90" t="e">
        <f t="shared" si="26"/>
        <v>#N/A</v>
      </c>
      <c r="V90" t="e">
        <f t="shared" si="27"/>
        <v>#N/A</v>
      </c>
      <c r="W90" t="e">
        <f t="shared" si="28"/>
        <v>#N/A</v>
      </c>
    </row>
    <row r="91" spans="1:23" x14ac:dyDescent="0.35">
      <c r="A91" s="3">
        <v>82</v>
      </c>
      <c r="B91" s="5">
        <v>6.5105999999999997E-2</v>
      </c>
      <c r="C91" s="7">
        <v>4.7884000000000003E-2</v>
      </c>
      <c r="D91" s="12">
        <f t="shared" si="22"/>
        <v>0.77152679999999996</v>
      </c>
      <c r="E91" s="12">
        <f t="shared" si="23"/>
        <v>0.71672221000000003</v>
      </c>
      <c r="F91">
        <v>0.77152679999999996</v>
      </c>
      <c r="G91">
        <v>0.71672221000000003</v>
      </c>
      <c r="H91" s="13">
        <f t="shared" si="29"/>
        <v>0.77300000000000002</v>
      </c>
      <c r="I91" s="13">
        <f t="shared" si="30"/>
        <v>0.71699999999999997</v>
      </c>
      <c r="J91" s="12"/>
      <c r="K91" s="12"/>
      <c r="N91" s="3">
        <v>82</v>
      </c>
      <c r="O91">
        <f t="shared" si="24"/>
        <v>144</v>
      </c>
      <c r="P91" s="28" t="e">
        <f t="shared" si="31"/>
        <v>#N/A</v>
      </c>
      <c r="Q91" s="28" t="e">
        <f t="shared" si="32"/>
        <v>#N/A</v>
      </c>
      <c r="R91" t="e">
        <f t="shared" si="33"/>
        <v>#N/A</v>
      </c>
      <c r="S91" t="e">
        <f t="shared" si="34"/>
        <v>#N/A</v>
      </c>
      <c r="T91" t="e">
        <f t="shared" si="25"/>
        <v>#N/A</v>
      </c>
      <c r="U91" t="e">
        <f t="shared" si="26"/>
        <v>#N/A</v>
      </c>
      <c r="V91" t="e">
        <f t="shared" si="27"/>
        <v>#N/A</v>
      </c>
      <c r="W91" t="e">
        <f t="shared" si="28"/>
        <v>#N/A</v>
      </c>
    </row>
    <row r="92" spans="1:23" x14ac:dyDescent="0.35">
      <c r="A92" s="3">
        <v>83</v>
      </c>
      <c r="B92" s="5">
        <v>7.3435E-2</v>
      </c>
      <c r="C92" s="7">
        <v>5.525E-2</v>
      </c>
      <c r="D92" s="12">
        <f t="shared" si="22"/>
        <v>0.76745545999999998</v>
      </c>
      <c r="E92" s="12">
        <f t="shared" si="23"/>
        <v>0.71068752999999996</v>
      </c>
      <c r="F92">
        <v>0.76745545999999998</v>
      </c>
      <c r="G92">
        <v>0.71068752999999996</v>
      </c>
      <c r="H92" s="13">
        <f t="shared" si="29"/>
        <v>0.77300000000000002</v>
      </c>
      <c r="I92" s="13">
        <f t="shared" si="30"/>
        <v>0.71699999999999997</v>
      </c>
      <c r="J92" s="12"/>
      <c r="K92" s="12"/>
      <c r="N92" s="3">
        <v>83</v>
      </c>
      <c r="O92">
        <f t="shared" si="24"/>
        <v>145</v>
      </c>
      <c r="P92" s="28" t="e">
        <f t="shared" si="31"/>
        <v>#N/A</v>
      </c>
      <c r="Q92" s="28" t="e">
        <f t="shared" si="32"/>
        <v>#N/A</v>
      </c>
      <c r="R92" t="e">
        <f t="shared" si="33"/>
        <v>#N/A</v>
      </c>
      <c r="S92" t="e">
        <f t="shared" si="34"/>
        <v>#N/A</v>
      </c>
      <c r="T92" t="e">
        <f t="shared" si="25"/>
        <v>#N/A</v>
      </c>
      <c r="U92" t="e">
        <f t="shared" si="26"/>
        <v>#N/A</v>
      </c>
      <c r="V92" t="e">
        <f t="shared" si="27"/>
        <v>#N/A</v>
      </c>
      <c r="W92" t="e">
        <f t="shared" si="28"/>
        <v>#N/A</v>
      </c>
    </row>
    <row r="93" spans="1:23" x14ac:dyDescent="0.35">
      <c r="A93" s="3">
        <v>84</v>
      </c>
      <c r="B93" s="5">
        <v>8.3471000000000004E-2</v>
      </c>
      <c r="C93" s="7">
        <v>6.2504000000000004E-2</v>
      </c>
      <c r="D93" s="12">
        <f t="shared" si="22"/>
        <v>0.76335056000000001</v>
      </c>
      <c r="E93" s="12">
        <f t="shared" si="23"/>
        <v>0.70454791999999999</v>
      </c>
      <c r="F93">
        <v>0.76335056000000001</v>
      </c>
      <c r="G93">
        <v>0.70454791999999999</v>
      </c>
      <c r="H93" s="13">
        <f t="shared" si="29"/>
        <v>0.77300000000000002</v>
      </c>
      <c r="I93" s="13">
        <f t="shared" si="30"/>
        <v>0.71699999999999997</v>
      </c>
      <c r="J93" s="12"/>
      <c r="K93" s="12"/>
      <c r="N93" s="3">
        <v>84</v>
      </c>
      <c r="O93">
        <f t="shared" si="24"/>
        <v>146</v>
      </c>
      <c r="P93" s="28" t="e">
        <f t="shared" si="31"/>
        <v>#N/A</v>
      </c>
      <c r="Q93" s="28" t="e">
        <f t="shared" si="32"/>
        <v>#N/A</v>
      </c>
      <c r="R93" t="e">
        <f t="shared" si="33"/>
        <v>#N/A</v>
      </c>
      <c r="S93" t="e">
        <f t="shared" si="34"/>
        <v>#N/A</v>
      </c>
      <c r="T93" t="e">
        <f t="shared" si="25"/>
        <v>#N/A</v>
      </c>
      <c r="U93" t="e">
        <f t="shared" si="26"/>
        <v>#N/A</v>
      </c>
      <c r="V93" t="e">
        <f t="shared" si="27"/>
        <v>#N/A</v>
      </c>
      <c r="W93" t="e">
        <f t="shared" si="28"/>
        <v>#N/A</v>
      </c>
    </row>
    <row r="94" spans="1:23" x14ac:dyDescent="0.35">
      <c r="A94" s="3">
        <v>85</v>
      </c>
      <c r="B94" s="5">
        <v>9.3214000000000005E-2</v>
      </c>
      <c r="C94" s="7">
        <v>7.1405999999999997E-2</v>
      </c>
      <c r="D94" s="12">
        <f t="shared" si="22"/>
        <v>0.75921353999999996</v>
      </c>
      <c r="E94" s="12">
        <f t="shared" si="23"/>
        <v>0.69830351999999996</v>
      </c>
      <c r="F94">
        <v>0.75921353999999996</v>
      </c>
      <c r="G94">
        <v>0.69830351999999996</v>
      </c>
      <c r="H94" s="13">
        <f t="shared" si="29"/>
        <v>0.71799999999999997</v>
      </c>
      <c r="I94" s="13">
        <f t="shared" si="30"/>
        <v>0.66500000000000004</v>
      </c>
      <c r="J94" s="12"/>
      <c r="K94" s="12"/>
      <c r="N94" s="3">
        <v>85</v>
      </c>
      <c r="O94">
        <f t="shared" si="24"/>
        <v>147</v>
      </c>
      <c r="P94" s="28" t="e">
        <f t="shared" si="31"/>
        <v>#N/A</v>
      </c>
      <c r="Q94" s="28" t="e">
        <f t="shared" si="32"/>
        <v>#N/A</v>
      </c>
      <c r="R94" t="e">
        <f t="shared" si="33"/>
        <v>#N/A</v>
      </c>
      <c r="S94" t="e">
        <f t="shared" si="34"/>
        <v>#N/A</v>
      </c>
      <c r="T94" t="e">
        <f t="shared" si="25"/>
        <v>#N/A</v>
      </c>
      <c r="U94" t="e">
        <f t="shared" si="26"/>
        <v>#N/A</v>
      </c>
      <c r="V94" t="e">
        <f t="shared" si="27"/>
        <v>#N/A</v>
      </c>
      <c r="W94" t="e">
        <f t="shared" si="28"/>
        <v>#N/A</v>
      </c>
    </row>
    <row r="95" spans="1:23" x14ac:dyDescent="0.35">
      <c r="A95" s="3">
        <v>86</v>
      </c>
      <c r="B95" s="5">
        <v>0.105286</v>
      </c>
      <c r="C95" s="7">
        <v>8.1604999999999997E-2</v>
      </c>
      <c r="D95" s="12">
        <f t="shared" si="22"/>
        <v>0.75504594000000003</v>
      </c>
      <c r="E95" s="12">
        <f t="shared" si="23"/>
        <v>0.69195476</v>
      </c>
      <c r="F95">
        <v>0.75504594000000003</v>
      </c>
      <c r="G95">
        <v>0.69195476</v>
      </c>
      <c r="H95" s="13">
        <f t="shared" si="29"/>
        <v>0.71799999999999997</v>
      </c>
      <c r="I95" s="13">
        <f t="shared" si="30"/>
        <v>0.66500000000000004</v>
      </c>
      <c r="J95" s="12"/>
      <c r="K95" s="12"/>
      <c r="N95" s="3">
        <v>86</v>
      </c>
      <c r="O95">
        <f t="shared" si="24"/>
        <v>148</v>
      </c>
      <c r="P95" s="28" t="e">
        <f t="shared" si="31"/>
        <v>#N/A</v>
      </c>
      <c r="Q95" s="28" t="e">
        <f t="shared" si="32"/>
        <v>#N/A</v>
      </c>
      <c r="R95" t="e">
        <f t="shared" si="33"/>
        <v>#N/A</v>
      </c>
      <c r="S95" t="e">
        <f t="shared" si="34"/>
        <v>#N/A</v>
      </c>
      <c r="T95" t="e">
        <f t="shared" si="25"/>
        <v>#N/A</v>
      </c>
      <c r="U95" t="e">
        <f t="shared" si="26"/>
        <v>#N/A</v>
      </c>
      <c r="V95" t="e">
        <f t="shared" si="27"/>
        <v>#N/A</v>
      </c>
      <c r="W95" t="e">
        <f t="shared" si="28"/>
        <v>#N/A</v>
      </c>
    </row>
    <row r="96" spans="1:23" x14ac:dyDescent="0.35">
      <c r="A96" s="3">
        <v>87</v>
      </c>
      <c r="B96" s="5">
        <v>0.117324</v>
      </c>
      <c r="C96" s="7">
        <v>9.2016000000000001E-2</v>
      </c>
      <c r="D96" s="12">
        <f t="shared" si="22"/>
        <v>0.75084936999999996</v>
      </c>
      <c r="E96" s="12">
        <f t="shared" si="23"/>
        <v>0.68550239000000002</v>
      </c>
      <c r="F96">
        <v>0.75084936999999996</v>
      </c>
      <c r="G96">
        <v>0.68550239000000002</v>
      </c>
      <c r="H96" s="13">
        <f t="shared" si="29"/>
        <v>0.71799999999999997</v>
      </c>
      <c r="I96" s="13">
        <f t="shared" si="30"/>
        <v>0.66500000000000004</v>
      </c>
      <c r="J96" s="12"/>
      <c r="K96" s="12"/>
      <c r="N96" s="3">
        <v>87</v>
      </c>
      <c r="O96">
        <f t="shared" si="24"/>
        <v>149</v>
      </c>
      <c r="P96" s="28" t="e">
        <f t="shared" si="31"/>
        <v>#N/A</v>
      </c>
      <c r="Q96" s="28" t="e">
        <f t="shared" si="32"/>
        <v>#N/A</v>
      </c>
      <c r="R96" t="e">
        <f t="shared" si="33"/>
        <v>#N/A</v>
      </c>
      <c r="S96" t="e">
        <f t="shared" si="34"/>
        <v>#N/A</v>
      </c>
      <c r="T96" t="e">
        <f t="shared" si="25"/>
        <v>#N/A</v>
      </c>
      <c r="U96" t="e">
        <f t="shared" si="26"/>
        <v>#N/A</v>
      </c>
      <c r="V96" t="e">
        <f t="shared" si="27"/>
        <v>#N/A</v>
      </c>
      <c r="W96" t="e">
        <f t="shared" si="28"/>
        <v>#N/A</v>
      </c>
    </row>
    <row r="97" spans="1:23" x14ac:dyDescent="0.35">
      <c r="A97" s="3">
        <v>88</v>
      </c>
      <c r="B97" s="5">
        <v>0.131771</v>
      </c>
      <c r="C97" s="7">
        <v>0.10509400000000001</v>
      </c>
      <c r="D97" s="12">
        <f t="shared" si="22"/>
        <v>0.74662556999999996</v>
      </c>
      <c r="E97" s="12">
        <f t="shared" si="23"/>
        <v>0.67894756999999994</v>
      </c>
      <c r="F97">
        <v>0.74662556999999996</v>
      </c>
      <c r="G97">
        <v>0.67894756999999994</v>
      </c>
      <c r="H97" s="13">
        <f t="shared" si="29"/>
        <v>0.71799999999999997</v>
      </c>
      <c r="I97" s="13">
        <f t="shared" si="30"/>
        <v>0.66500000000000004</v>
      </c>
      <c r="J97" s="12"/>
      <c r="K97" s="12"/>
      <c r="N97" s="3">
        <v>88</v>
      </c>
      <c r="O97">
        <f t="shared" si="24"/>
        <v>150</v>
      </c>
      <c r="P97" s="28" t="e">
        <f t="shared" si="31"/>
        <v>#N/A</v>
      </c>
      <c r="Q97" s="28" t="e">
        <f t="shared" si="32"/>
        <v>#N/A</v>
      </c>
      <c r="R97" t="e">
        <f t="shared" si="33"/>
        <v>#N/A</v>
      </c>
      <c r="S97" t="e">
        <f t="shared" si="34"/>
        <v>#N/A</v>
      </c>
      <c r="T97" t="e">
        <f t="shared" si="25"/>
        <v>#N/A</v>
      </c>
      <c r="U97" t="e">
        <f t="shared" si="26"/>
        <v>#N/A</v>
      </c>
      <c r="V97" t="e">
        <f t="shared" si="27"/>
        <v>#N/A</v>
      </c>
      <c r="W97" t="e">
        <f t="shared" si="28"/>
        <v>#N/A</v>
      </c>
    </row>
    <row r="98" spans="1:23" x14ac:dyDescent="0.35">
      <c r="A98" s="3">
        <v>89</v>
      </c>
      <c r="B98" s="5">
        <v>0.148173</v>
      </c>
      <c r="C98" s="7">
        <v>0.11718099999999999</v>
      </c>
      <c r="D98" s="12">
        <f t="shared" si="22"/>
        <v>0.74237635999999996</v>
      </c>
      <c r="E98" s="12">
        <f t="shared" si="23"/>
        <v>0.67229185999999996</v>
      </c>
      <c r="F98">
        <v>0.74237635999999996</v>
      </c>
      <c r="G98">
        <v>0.67229185999999996</v>
      </c>
      <c r="H98" s="13">
        <f t="shared" si="29"/>
        <v>0.71799999999999997</v>
      </c>
      <c r="I98" s="13">
        <f t="shared" si="30"/>
        <v>0.66500000000000004</v>
      </c>
      <c r="J98" s="12"/>
      <c r="K98" s="12"/>
      <c r="N98" s="3">
        <v>89</v>
      </c>
      <c r="O98">
        <f t="shared" si="24"/>
        <v>151</v>
      </c>
      <c r="P98" s="28" t="e">
        <f t="shared" si="31"/>
        <v>#N/A</v>
      </c>
      <c r="Q98" s="28" t="e">
        <f t="shared" si="32"/>
        <v>#N/A</v>
      </c>
      <c r="R98" t="e">
        <f t="shared" si="33"/>
        <v>#N/A</v>
      </c>
      <c r="S98" t="e">
        <f t="shared" si="34"/>
        <v>#N/A</v>
      </c>
      <c r="T98" t="e">
        <f t="shared" si="25"/>
        <v>#N/A</v>
      </c>
      <c r="U98" t="e">
        <f t="shared" si="26"/>
        <v>#N/A</v>
      </c>
      <c r="V98" t="e">
        <f t="shared" si="27"/>
        <v>#N/A</v>
      </c>
      <c r="W98" t="e">
        <f t="shared" si="28"/>
        <v>#N/A</v>
      </c>
    </row>
    <row r="99" spans="1:23" x14ac:dyDescent="0.35">
      <c r="A99" s="3">
        <v>90</v>
      </c>
      <c r="B99" s="5">
        <v>0.15778800000000001</v>
      </c>
      <c r="C99" s="7">
        <v>0.13162199999999999</v>
      </c>
      <c r="D99" s="12">
        <f t="shared" si="22"/>
        <v>0.73810368999999998</v>
      </c>
      <c r="E99" s="12">
        <f t="shared" si="23"/>
        <v>0.66553728999999995</v>
      </c>
      <c r="F99">
        <v>0.73810368999999998</v>
      </c>
      <c r="G99">
        <v>0.66553728999999995</v>
      </c>
      <c r="H99" s="13">
        <f t="shared" si="29"/>
        <v>0.66300000000000003</v>
      </c>
      <c r="I99" s="13">
        <f t="shared" si="30"/>
        <v>0.66500000000000004</v>
      </c>
      <c r="J99" s="12"/>
      <c r="K99" s="12"/>
      <c r="N99" s="3">
        <v>90</v>
      </c>
      <c r="O99">
        <f t="shared" si="24"/>
        <v>152</v>
      </c>
      <c r="P99" s="28" t="e">
        <f t="shared" si="31"/>
        <v>#N/A</v>
      </c>
      <c r="Q99" s="28" t="e">
        <f t="shared" si="32"/>
        <v>#N/A</v>
      </c>
      <c r="R99" t="e">
        <f t="shared" si="33"/>
        <v>#N/A</v>
      </c>
      <c r="S99" t="e">
        <f t="shared" si="34"/>
        <v>#N/A</v>
      </c>
      <c r="T99" t="e">
        <f t="shared" si="25"/>
        <v>#N/A</v>
      </c>
      <c r="U99" t="e">
        <f t="shared" si="26"/>
        <v>#N/A</v>
      </c>
      <c r="V99" t="e">
        <f t="shared" si="27"/>
        <v>#N/A</v>
      </c>
      <c r="W99" t="e">
        <f t="shared" si="28"/>
        <v>#N/A</v>
      </c>
    </row>
    <row r="100" spans="1:23" x14ac:dyDescent="0.35">
      <c r="A100" s="3">
        <v>91</v>
      </c>
      <c r="B100" s="5">
        <v>0.17689299999999999</v>
      </c>
      <c r="C100" s="7">
        <v>0.14793000000000001</v>
      </c>
      <c r="D100" s="12">
        <f t="shared" si="22"/>
        <v>0.73380961</v>
      </c>
      <c r="E100" s="12">
        <f t="shared" si="23"/>
        <v>0.65868643999999998</v>
      </c>
      <c r="F100">
        <v>0.73380961</v>
      </c>
      <c r="G100">
        <v>0.65868643999999998</v>
      </c>
      <c r="H100" s="13">
        <f t="shared" si="29"/>
        <v>0.66300000000000003</v>
      </c>
      <c r="I100" s="13">
        <f t="shared" si="30"/>
        <v>0.66500000000000004</v>
      </c>
      <c r="J100" s="12"/>
      <c r="K100" s="12"/>
      <c r="N100" s="3">
        <v>91</v>
      </c>
      <c r="O100">
        <f t="shared" si="24"/>
        <v>153</v>
      </c>
      <c r="P100" s="28" t="e">
        <f t="shared" si="31"/>
        <v>#N/A</v>
      </c>
      <c r="Q100" s="28" t="e">
        <f t="shared" si="32"/>
        <v>#N/A</v>
      </c>
      <c r="R100" t="e">
        <f t="shared" si="33"/>
        <v>#N/A</v>
      </c>
      <c r="S100" t="e">
        <f t="shared" si="34"/>
        <v>#N/A</v>
      </c>
      <c r="T100" t="e">
        <f t="shared" si="25"/>
        <v>#N/A</v>
      </c>
      <c r="U100" t="e">
        <f t="shared" si="26"/>
        <v>#N/A</v>
      </c>
      <c r="V100" t="e">
        <f t="shared" si="27"/>
        <v>#N/A</v>
      </c>
      <c r="W100" t="e">
        <f t="shared" si="28"/>
        <v>#N/A</v>
      </c>
    </row>
    <row r="101" spans="1:23" x14ac:dyDescent="0.35">
      <c r="A101" s="3">
        <v>92</v>
      </c>
      <c r="B101" s="5">
        <v>0.1943</v>
      </c>
      <c r="C101" s="7">
        <v>0.16517899999999999</v>
      </c>
      <c r="D101" s="12">
        <f t="shared" si="22"/>
        <v>0.72949626000000001</v>
      </c>
      <c r="E101" s="12">
        <f t="shared" si="23"/>
        <v>0.65174239</v>
      </c>
      <c r="F101">
        <v>0.72949626000000001</v>
      </c>
      <c r="G101">
        <v>0.65174239</v>
      </c>
      <c r="H101" s="13">
        <f t="shared" si="29"/>
        <v>0.66300000000000003</v>
      </c>
      <c r="I101" s="13">
        <f t="shared" si="30"/>
        <v>0.66500000000000004</v>
      </c>
      <c r="J101" s="12"/>
      <c r="K101" s="12"/>
      <c r="N101" s="3">
        <v>92</v>
      </c>
      <c r="O101">
        <f t="shared" si="24"/>
        <v>154</v>
      </c>
      <c r="P101" s="28" t="e">
        <f t="shared" si="31"/>
        <v>#N/A</v>
      </c>
      <c r="Q101" s="28" t="e">
        <f t="shared" si="32"/>
        <v>#N/A</v>
      </c>
      <c r="R101" t="e">
        <f t="shared" si="33"/>
        <v>#N/A</v>
      </c>
      <c r="S101" t="e">
        <f t="shared" si="34"/>
        <v>#N/A</v>
      </c>
      <c r="T101" t="e">
        <f t="shared" si="25"/>
        <v>#N/A</v>
      </c>
      <c r="U101" t="e">
        <f t="shared" si="26"/>
        <v>#N/A</v>
      </c>
      <c r="V101" t="e">
        <f t="shared" si="27"/>
        <v>#N/A</v>
      </c>
      <c r="W101" t="e">
        <f t="shared" si="28"/>
        <v>#N/A</v>
      </c>
    </row>
    <row r="102" spans="1:23" x14ac:dyDescent="0.35">
      <c r="A102" s="3">
        <v>93</v>
      </c>
      <c r="B102" s="5">
        <v>0.214033</v>
      </c>
      <c r="C102" s="7">
        <v>0.182699</v>
      </c>
      <c r="D102" s="12">
        <f t="shared" si="22"/>
        <v>0.72516592999999996</v>
      </c>
      <c r="E102" s="12">
        <f t="shared" si="23"/>
        <v>0.64470888000000004</v>
      </c>
      <c r="F102">
        <v>0.72516592999999996</v>
      </c>
      <c r="G102">
        <v>0.64470888000000004</v>
      </c>
      <c r="H102" s="13">
        <f t="shared" si="29"/>
        <v>0.66300000000000003</v>
      </c>
      <c r="I102" s="13">
        <f t="shared" si="30"/>
        <v>0.66500000000000004</v>
      </c>
      <c r="J102" s="12"/>
      <c r="K102" s="12"/>
      <c r="N102" s="3">
        <v>93</v>
      </c>
      <c r="O102">
        <f t="shared" si="24"/>
        <v>155</v>
      </c>
      <c r="P102" s="28" t="e">
        <f t="shared" si="31"/>
        <v>#N/A</v>
      </c>
      <c r="Q102" s="28" t="e">
        <f t="shared" si="32"/>
        <v>#N/A</v>
      </c>
      <c r="R102" t="e">
        <f t="shared" si="33"/>
        <v>#N/A</v>
      </c>
      <c r="S102" t="e">
        <f t="shared" si="34"/>
        <v>#N/A</v>
      </c>
      <c r="T102" t="e">
        <f t="shared" si="25"/>
        <v>#N/A</v>
      </c>
      <c r="U102" t="e">
        <f t="shared" si="26"/>
        <v>#N/A</v>
      </c>
      <c r="V102" t="e">
        <f t="shared" si="27"/>
        <v>#N/A</v>
      </c>
      <c r="W102" t="e">
        <f t="shared" si="28"/>
        <v>#N/A</v>
      </c>
    </row>
    <row r="103" spans="1:23" x14ac:dyDescent="0.35">
      <c r="A103" s="3">
        <v>94</v>
      </c>
      <c r="B103" s="5">
        <v>0.23701800000000001</v>
      </c>
      <c r="C103" s="7">
        <v>0.20327300000000001</v>
      </c>
      <c r="D103" s="12">
        <f t="shared" si="22"/>
        <v>0.72082100000000005</v>
      </c>
      <c r="E103" s="12">
        <f t="shared" si="23"/>
        <v>0.63759025000000003</v>
      </c>
      <c r="F103">
        <v>0.72082100000000005</v>
      </c>
      <c r="G103">
        <v>0.63759025000000003</v>
      </c>
      <c r="H103" s="13">
        <f t="shared" si="29"/>
        <v>0.66300000000000003</v>
      </c>
      <c r="I103" s="13">
        <f t="shared" si="30"/>
        <v>0.66500000000000004</v>
      </c>
      <c r="J103" s="12"/>
      <c r="K103" s="12"/>
      <c r="N103" s="3">
        <v>94</v>
      </c>
      <c r="O103">
        <f t="shared" si="24"/>
        <v>156</v>
      </c>
      <c r="P103" s="28" t="e">
        <f t="shared" si="31"/>
        <v>#N/A</v>
      </c>
      <c r="Q103" s="28" t="e">
        <f t="shared" si="32"/>
        <v>#N/A</v>
      </c>
      <c r="R103" t="e">
        <f t="shared" si="33"/>
        <v>#N/A</v>
      </c>
      <c r="S103" t="e">
        <f t="shared" si="34"/>
        <v>#N/A</v>
      </c>
      <c r="T103" t="e">
        <f t="shared" si="25"/>
        <v>#N/A</v>
      </c>
      <c r="U103" t="e">
        <f t="shared" si="26"/>
        <v>#N/A</v>
      </c>
      <c r="V103" t="e">
        <f t="shared" si="27"/>
        <v>#N/A</v>
      </c>
      <c r="W103" t="e">
        <f t="shared" si="28"/>
        <v>#N/A</v>
      </c>
    </row>
    <row r="104" spans="1:23" x14ac:dyDescent="0.35">
      <c r="A104" s="3">
        <v>95</v>
      </c>
      <c r="B104" s="5">
        <v>0.26174500000000001</v>
      </c>
      <c r="C104" s="7">
        <v>0.226544</v>
      </c>
      <c r="D104" s="12">
        <f t="shared" si="22"/>
        <v>0.71646399000000005</v>
      </c>
      <c r="E104" s="12">
        <f t="shared" si="23"/>
        <v>0.63039157999999995</v>
      </c>
      <c r="F104">
        <v>0.71646399000000005</v>
      </c>
      <c r="G104">
        <v>0.63039157999999995</v>
      </c>
      <c r="H104" s="13">
        <f t="shared" si="29"/>
        <v>0.66300000000000003</v>
      </c>
      <c r="I104" s="13">
        <f t="shared" si="30"/>
        <v>0.66500000000000004</v>
      </c>
      <c r="J104" s="12"/>
      <c r="K104" s="12"/>
      <c r="N104" s="3">
        <v>95</v>
      </c>
      <c r="O104">
        <f t="shared" si="24"/>
        <v>157</v>
      </c>
      <c r="P104" s="28" t="e">
        <f t="shared" si="31"/>
        <v>#N/A</v>
      </c>
      <c r="Q104" s="28" t="e">
        <f t="shared" si="32"/>
        <v>#N/A</v>
      </c>
      <c r="R104" t="e">
        <f t="shared" si="33"/>
        <v>#N/A</v>
      </c>
      <c r="S104" t="e">
        <f t="shared" si="34"/>
        <v>#N/A</v>
      </c>
      <c r="T104" t="e">
        <f t="shared" si="25"/>
        <v>#N/A</v>
      </c>
      <c r="U104" t="e">
        <f t="shared" si="26"/>
        <v>#N/A</v>
      </c>
      <c r="V104" t="e">
        <f t="shared" si="27"/>
        <v>#N/A</v>
      </c>
      <c r="W104" t="e">
        <f t="shared" si="28"/>
        <v>#N/A</v>
      </c>
    </row>
    <row r="105" spans="1:23" x14ac:dyDescent="0.35">
      <c r="A105" s="3">
        <v>96</v>
      </c>
      <c r="B105" s="5">
        <v>0.290462</v>
      </c>
      <c r="C105" s="7">
        <v>0.25041999999999998</v>
      </c>
      <c r="D105" s="12">
        <f t="shared" ref="D105:D110" si="35">IF(util=1,F105,IF(util=2,H105,"err"))</f>
        <v>0.71209750999999999</v>
      </c>
      <c r="E105" s="12">
        <f t="shared" ref="E105:E110" si="36">IF(util=1,G105,IF(util=2,I105,"err"))</f>
        <v>0.62311863999999995</v>
      </c>
      <c r="F105">
        <v>0.71209750999999999</v>
      </c>
      <c r="G105">
        <v>0.62311863999999995</v>
      </c>
      <c r="H105" s="13">
        <f t="shared" si="29"/>
        <v>0.66300000000000003</v>
      </c>
      <c r="I105" s="13">
        <f t="shared" si="30"/>
        <v>0.66500000000000004</v>
      </c>
      <c r="J105" s="12"/>
      <c r="K105" s="12"/>
      <c r="N105" s="3">
        <v>96</v>
      </c>
      <c r="O105">
        <f t="shared" ref="O105:O109" si="37">Age+N105</f>
        <v>158</v>
      </c>
      <c r="P105" s="28" t="e">
        <f t="shared" si="31"/>
        <v>#N/A</v>
      </c>
      <c r="Q105" s="28" t="e">
        <f t="shared" si="32"/>
        <v>#N/A</v>
      </c>
      <c r="R105" t="e">
        <f t="shared" si="33"/>
        <v>#N/A</v>
      </c>
      <c r="S105" t="e">
        <f t="shared" si="34"/>
        <v>#N/A</v>
      </c>
      <c r="T105" t="e">
        <f t="shared" si="25"/>
        <v>#N/A</v>
      </c>
      <c r="U105" t="e">
        <f t="shared" si="26"/>
        <v>#N/A</v>
      </c>
      <c r="V105" t="e">
        <f t="shared" si="27"/>
        <v>#N/A</v>
      </c>
      <c r="W105" t="e">
        <f t="shared" si="28"/>
        <v>#N/A</v>
      </c>
    </row>
    <row r="106" spans="1:23" x14ac:dyDescent="0.35">
      <c r="A106" s="3">
        <v>97</v>
      </c>
      <c r="B106" s="5">
        <v>0.30513800000000002</v>
      </c>
      <c r="C106" s="7">
        <v>0.26713999999999999</v>
      </c>
      <c r="D106" s="12">
        <f t="shared" si="35"/>
        <v>0.70772433999999995</v>
      </c>
      <c r="E106" s="12">
        <f t="shared" si="36"/>
        <v>0.61577799</v>
      </c>
      <c r="F106">
        <v>0.70772433999999995</v>
      </c>
      <c r="G106">
        <v>0.61577799</v>
      </c>
      <c r="H106" s="13">
        <f t="shared" si="29"/>
        <v>0.66300000000000003</v>
      </c>
      <c r="I106" s="13">
        <f t="shared" si="30"/>
        <v>0.66500000000000004</v>
      </c>
      <c r="J106" s="12"/>
      <c r="K106" s="12"/>
      <c r="N106" s="3">
        <v>97</v>
      </c>
      <c r="O106">
        <f t="shared" si="37"/>
        <v>159</v>
      </c>
      <c r="P106" s="28" t="e">
        <f t="shared" si="31"/>
        <v>#N/A</v>
      </c>
      <c r="Q106" s="28" t="e">
        <f t="shared" si="32"/>
        <v>#N/A</v>
      </c>
      <c r="R106" t="e">
        <f t="shared" si="33"/>
        <v>#N/A</v>
      </c>
      <c r="S106" t="e">
        <f t="shared" si="34"/>
        <v>#N/A</v>
      </c>
      <c r="T106" t="e">
        <f t="shared" si="25"/>
        <v>#N/A</v>
      </c>
      <c r="U106" t="e">
        <f t="shared" si="26"/>
        <v>#N/A</v>
      </c>
      <c r="V106" t="e">
        <f t="shared" si="27"/>
        <v>#N/A</v>
      </c>
      <c r="W106" t="e">
        <f t="shared" si="28"/>
        <v>#N/A</v>
      </c>
    </row>
    <row r="107" spans="1:23" x14ac:dyDescent="0.35">
      <c r="A107" s="3">
        <v>98</v>
      </c>
      <c r="B107" s="5">
        <v>0.326401</v>
      </c>
      <c r="C107" s="7">
        <v>0.29338900000000001</v>
      </c>
      <c r="D107" s="12">
        <f t="shared" si="35"/>
        <v>0.70334735999999998</v>
      </c>
      <c r="E107" s="12">
        <f t="shared" si="36"/>
        <v>0.60837695999999997</v>
      </c>
      <c r="F107">
        <v>0.70334735999999998</v>
      </c>
      <c r="G107">
        <v>0.60837695999999997</v>
      </c>
      <c r="H107" s="13">
        <f t="shared" si="29"/>
        <v>0.66300000000000003</v>
      </c>
      <c r="I107" s="13">
        <f t="shared" si="30"/>
        <v>0.66500000000000004</v>
      </c>
      <c r="J107" s="12"/>
      <c r="K107" s="12"/>
      <c r="N107" s="3">
        <v>98</v>
      </c>
      <c r="O107">
        <f t="shared" si="37"/>
        <v>160</v>
      </c>
      <c r="P107" s="28" t="e">
        <f t="shared" si="31"/>
        <v>#N/A</v>
      </c>
      <c r="Q107" s="28" t="e">
        <f t="shared" si="32"/>
        <v>#N/A</v>
      </c>
      <c r="R107" t="e">
        <f t="shared" si="33"/>
        <v>#N/A</v>
      </c>
      <c r="S107" t="e">
        <f t="shared" si="34"/>
        <v>#N/A</v>
      </c>
      <c r="T107" t="e">
        <f t="shared" si="25"/>
        <v>#N/A</v>
      </c>
      <c r="U107" t="e">
        <f t="shared" si="26"/>
        <v>#N/A</v>
      </c>
      <c r="V107" t="e">
        <f t="shared" si="27"/>
        <v>#N/A</v>
      </c>
      <c r="W107" t="e">
        <f t="shared" si="28"/>
        <v>#N/A</v>
      </c>
    </row>
    <row r="108" spans="1:23" x14ac:dyDescent="0.35">
      <c r="A108" s="3">
        <v>99</v>
      </c>
      <c r="B108" s="5">
        <v>0.36866500000000002</v>
      </c>
      <c r="C108" s="7">
        <v>0.31467800000000001</v>
      </c>
      <c r="D108" s="12">
        <f t="shared" si="35"/>
        <v>0.69896955999999999</v>
      </c>
      <c r="E108" s="12">
        <f t="shared" si="36"/>
        <v>0.60092374999999998</v>
      </c>
      <c r="F108">
        <v>0.69896955999999999</v>
      </c>
      <c r="G108">
        <v>0.60092374999999998</v>
      </c>
      <c r="H108" s="13">
        <f t="shared" si="29"/>
        <v>0.66300000000000003</v>
      </c>
      <c r="I108" s="13">
        <f t="shared" si="30"/>
        <v>0.66500000000000004</v>
      </c>
      <c r="J108" s="12"/>
      <c r="K108" s="12"/>
      <c r="N108" s="3">
        <v>99</v>
      </c>
      <c r="O108">
        <f t="shared" si="37"/>
        <v>161</v>
      </c>
      <c r="P108" s="28" t="e">
        <f t="shared" si="31"/>
        <v>#N/A</v>
      </c>
      <c r="Q108" s="28" t="e">
        <f t="shared" si="32"/>
        <v>#N/A</v>
      </c>
      <c r="R108" t="e">
        <f t="shared" si="33"/>
        <v>#N/A</v>
      </c>
      <c r="S108" t="e">
        <f t="shared" si="34"/>
        <v>#N/A</v>
      </c>
      <c r="T108" t="e">
        <f t="shared" si="25"/>
        <v>#N/A</v>
      </c>
      <c r="U108" t="e">
        <f t="shared" si="26"/>
        <v>#N/A</v>
      </c>
      <c r="V108" t="e">
        <f t="shared" si="27"/>
        <v>#N/A</v>
      </c>
      <c r="W108" t="e">
        <f t="shared" si="28"/>
        <v>#N/A</v>
      </c>
    </row>
    <row r="109" spans="1:23" x14ac:dyDescent="0.35">
      <c r="A109" s="3">
        <v>100</v>
      </c>
      <c r="B109">
        <v>0.38807000000000003</v>
      </c>
      <c r="C109" s="6">
        <v>0.35030600000000001</v>
      </c>
      <c r="D109" s="12">
        <f t="shared" si="35"/>
        <v>0.69459409999999999</v>
      </c>
      <c r="E109" s="12">
        <f t="shared" si="36"/>
        <v>0.59342735999999996</v>
      </c>
      <c r="F109">
        <v>0.69459409999999999</v>
      </c>
      <c r="G109">
        <v>0.59342735999999996</v>
      </c>
      <c r="H109" s="13">
        <f t="shared" si="29"/>
        <v>0.66300000000000003</v>
      </c>
      <c r="I109" s="13">
        <f t="shared" si="30"/>
        <v>0.66500000000000004</v>
      </c>
      <c r="J109" s="11"/>
      <c r="K109" s="11"/>
      <c r="N109" s="3">
        <v>100</v>
      </c>
      <c r="O109">
        <f t="shared" si="37"/>
        <v>162</v>
      </c>
      <c r="P109" s="28" t="e">
        <f t="shared" si="31"/>
        <v>#N/A</v>
      </c>
      <c r="Q109" s="28" t="e">
        <f t="shared" si="32"/>
        <v>#N/A</v>
      </c>
      <c r="R109" t="e">
        <f t="shared" si="33"/>
        <v>#N/A</v>
      </c>
      <c r="S109" t="e">
        <f t="shared" si="34"/>
        <v>#N/A</v>
      </c>
      <c r="T109" t="e">
        <f t="shared" si="25"/>
        <v>#N/A</v>
      </c>
      <c r="U109" t="e">
        <f t="shared" si="26"/>
        <v>#N/A</v>
      </c>
      <c r="V109" t="e">
        <f t="shared" si="27"/>
        <v>#N/A</v>
      </c>
      <c r="W109" t="e">
        <f t="shared" si="28"/>
        <v>#N/A</v>
      </c>
    </row>
    <row r="110" spans="1:23" x14ac:dyDescent="0.35">
      <c r="D110" s="12">
        <f t="shared" si="35"/>
        <v>0.69022424999999998</v>
      </c>
      <c r="E110" s="12">
        <f t="shared" si="36"/>
        <v>0.58589765999999999</v>
      </c>
      <c r="F110">
        <v>0.69022424999999998</v>
      </c>
      <c r="G110">
        <v>0.58589765999999999</v>
      </c>
      <c r="H110" s="13"/>
      <c r="I110" s="13">
        <f t="shared" si="30"/>
        <v>0.88100000000000001</v>
      </c>
    </row>
  </sheetData>
  <mergeCells count="3">
    <mergeCell ref="P7:Q7"/>
    <mergeCell ref="R7:S7"/>
    <mergeCell ref="A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AW calculator</vt:lpstr>
      <vt:lpstr>Age</vt:lpstr>
      <vt:lpstr>Disc</vt:lpstr>
      <vt:lpstr>Female</vt:lpstr>
      <vt:lpstr>lifetable</vt:lpstr>
      <vt:lpstr>util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Wailoo</dc:creator>
  <cp:lastModifiedBy>Allan Wailoo</cp:lastModifiedBy>
  <dcterms:created xsi:type="dcterms:W3CDTF">2022-05-20T09:48:15Z</dcterms:created>
  <dcterms:modified xsi:type="dcterms:W3CDTF">2023-01-30T20:59:31Z</dcterms:modified>
</cp:coreProperties>
</file>