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X:\ScHARR\SARG_NIHR_NW_MUP\General\SAPM-LA building\Adam Major Handover\Website Data\"/>
    </mc:Choice>
  </mc:AlternateContent>
  <bookViews>
    <workbookView xWindow="0" yWindow="0" windowWidth="19200" windowHeight="11460" tabRatio="739" activeTab="4"/>
  </bookViews>
  <sheets>
    <sheet name="LANDING SHEET" sheetId="3" r:id="rId1"/>
    <sheet name="Populations" sheetId="14" r:id="rId2"/>
    <sheet name="Consumption" sheetId="4" r:id="rId3"/>
    <sheet name="Spending, Tax and Revenue" sheetId="10" r:id="rId4"/>
    <sheet name="Admissions, Deaths and NHS Cost" sheetId="11" r:id="rId5"/>
    <sheet name="Crime" sheetId="12" r:id="rId6"/>
    <sheet name="MUP Thresholds" sheetId="13" r:id="rId7"/>
    <sheet name="calculations" sheetId="9" state="hidden" r:id="rId8"/>
  </sheets>
  <definedNames>
    <definedName name="areaname">'LANDING SHEET'!#REF!</definedName>
    <definedName name="comparatorname">'LANDING SHEET'!#REF!</definedName>
    <definedName name="ds">#REF!</definedName>
    <definedName name="la" localSheetId="4">'Admissions, Deaths and NHS Cost'!#REF!</definedName>
    <definedName name="la" localSheetId="5">Crime!$B$12</definedName>
    <definedName name="LA" localSheetId="3">#REF!</definedName>
    <definedName name="LA">#REF!</definedName>
  </definedNames>
  <calcPr calcId="162913"/>
</workbook>
</file>

<file path=xl/calcChain.xml><?xml version="1.0" encoding="utf-8"?>
<calcChain xmlns="http://schemas.openxmlformats.org/spreadsheetml/2006/main">
  <c r="H24" i="9" l="1"/>
  <c r="G24" i="9"/>
  <c r="I24" i="9" s="1"/>
  <c r="H23" i="9"/>
  <c r="G23" i="9"/>
  <c r="I23" i="9" s="1"/>
  <c r="H22" i="9"/>
  <c r="G22" i="9"/>
  <c r="C22" i="9"/>
  <c r="G17" i="9"/>
  <c r="F17" i="9"/>
  <c r="G16" i="9"/>
  <c r="F16" i="9"/>
  <c r="G15" i="9"/>
  <c r="H15" i="9" s="1"/>
  <c r="F15" i="9"/>
  <c r="G14" i="9"/>
  <c r="H14" i="9" s="1"/>
  <c r="F14" i="9"/>
  <c r="G13" i="9"/>
  <c r="H13" i="9" s="1"/>
  <c r="I17" i="9" s="1"/>
  <c r="F13" i="9"/>
  <c r="G12" i="9"/>
  <c r="F12" i="9"/>
  <c r="G11" i="9"/>
  <c r="F11" i="9"/>
  <c r="G10" i="9"/>
  <c r="H10" i="9" s="1"/>
  <c r="F10" i="9"/>
  <c r="G9" i="9"/>
  <c r="H9" i="9" s="1"/>
  <c r="F9" i="9"/>
  <c r="G8" i="9"/>
  <c r="H8" i="9" s="1"/>
  <c r="I12" i="9" s="1"/>
  <c r="F8" i="9"/>
  <c r="G7" i="9"/>
  <c r="F7" i="9"/>
  <c r="G6" i="9"/>
  <c r="F6" i="9"/>
  <c r="H6" i="9" s="1"/>
  <c r="G5" i="9"/>
  <c r="H5" i="9" s="1"/>
  <c r="F5" i="9"/>
  <c r="G4" i="9"/>
  <c r="H4" i="9" s="1"/>
  <c r="F4" i="9"/>
  <c r="G3" i="9"/>
  <c r="H3" i="9" s="1"/>
  <c r="I7" i="9" s="1"/>
  <c r="F3" i="9"/>
  <c r="B17" i="9"/>
  <c r="B13" i="9"/>
  <c r="B9" i="9"/>
  <c r="B6" i="9"/>
  <c r="B22" i="9"/>
  <c r="H11" i="9" l="1"/>
  <c r="H12" i="9"/>
  <c r="H16" i="9"/>
  <c r="H17" i="9"/>
  <c r="I22" i="9"/>
  <c r="H7" i="9"/>
  <c r="D22" i="9"/>
  <c r="B5" i="9"/>
  <c r="C6" i="9"/>
  <c r="D6" i="9" s="1"/>
  <c r="C11" i="9"/>
  <c r="C16" i="9"/>
  <c r="B10" i="9"/>
  <c r="B14" i="9"/>
  <c r="C10" i="9"/>
  <c r="B24" i="9"/>
  <c r="B11" i="9"/>
  <c r="B15" i="9"/>
  <c r="C24" i="9"/>
  <c r="B3" i="9"/>
  <c r="B7" i="9"/>
  <c r="C4" i="9"/>
  <c r="C9" i="9"/>
  <c r="D9" i="9" s="1"/>
  <c r="C14" i="9"/>
  <c r="B23" i="9"/>
  <c r="C5" i="9"/>
  <c r="C15" i="9"/>
  <c r="B8" i="9"/>
  <c r="B12" i="9"/>
  <c r="B16" i="9"/>
  <c r="C23" i="9"/>
  <c r="B4" i="9"/>
  <c r="D4" i="9" s="1"/>
  <c r="C3" i="9"/>
  <c r="C7" i="9"/>
  <c r="C8" i="9"/>
  <c r="C12" i="9"/>
  <c r="C13" i="9"/>
  <c r="D13" i="9" s="1"/>
  <c r="C17" i="9"/>
  <c r="D17" i="9" s="1"/>
  <c r="D16" i="9" l="1"/>
  <c r="D5" i="9"/>
  <c r="D12" i="9"/>
  <c r="D8" i="9"/>
  <c r="D14" i="9"/>
  <c r="D10" i="9"/>
  <c r="D15" i="9"/>
  <c r="D7" i="9"/>
  <c r="D11" i="9"/>
  <c r="D23" i="9"/>
  <c r="D3" i="9"/>
  <c r="D24" i="9"/>
  <c r="E17" i="9" l="1"/>
  <c r="E12" i="9"/>
  <c r="D18" i="9"/>
  <c r="E7" i="9"/>
</calcChain>
</file>

<file path=xl/comments1.xml><?xml version="1.0" encoding="utf-8"?>
<comments xmlns="http://schemas.openxmlformats.org/spreadsheetml/2006/main">
  <authors>
    <author>Robert Pryce</author>
  </authors>
  <commentList>
    <comment ref="F8" authorId="0" shapeId="0">
      <text>
        <r>
          <rPr>
            <b/>
            <sz val="9"/>
            <color indexed="81"/>
            <rFont val="Tahoma"/>
            <family val="2"/>
          </rPr>
          <t>Robert Pryce:</t>
        </r>
        <r>
          <rPr>
            <sz val="9"/>
            <color indexed="81"/>
            <rFont val="Tahoma"/>
            <family val="2"/>
          </rPr>
          <t xml:space="preserve">
Full effect Y20
See note in cell G25</t>
        </r>
      </text>
    </comment>
    <comment ref="F25" authorId="0" shapeId="0">
      <text>
        <r>
          <rPr>
            <b/>
            <sz val="9"/>
            <color indexed="81"/>
            <rFont val="Tahoma"/>
            <family val="2"/>
          </rPr>
          <t>Robert Pryce:</t>
        </r>
        <r>
          <rPr>
            <sz val="9"/>
            <color indexed="81"/>
            <rFont val="Tahoma"/>
            <family val="2"/>
          </rPr>
          <t xml:space="preserve">
This is full effect annual deaths, meaning in Y20, deaths per year</t>
        </r>
      </text>
    </comment>
  </commentList>
</comments>
</file>

<file path=xl/sharedStrings.xml><?xml version="1.0" encoding="utf-8"?>
<sst xmlns="http://schemas.openxmlformats.org/spreadsheetml/2006/main" count="335" uniqueCount="132">
  <si>
    <t>Middlesbrough</t>
  </si>
  <si>
    <t>Moderate</t>
  </si>
  <si>
    <t>Results for Sheffield Alcohol Policy Model Local Authority (SAPM-LA)</t>
  </si>
  <si>
    <t>All Drinkers</t>
  </si>
  <si>
    <t>Abstainers</t>
  </si>
  <si>
    <t>Hazardous</t>
  </si>
  <si>
    <t>Harmful</t>
  </si>
  <si>
    <t>Baseline mean weekly consumption</t>
  </si>
  <si>
    <t>N/A</t>
  </si>
  <si>
    <t>Moderate, IMDq1 (Least Deprived)</t>
  </si>
  <si>
    <t>Moderate, IMDq2</t>
  </si>
  <si>
    <t>Moderate, IMDq3</t>
  </si>
  <si>
    <t>Moderate, IMDq4</t>
  </si>
  <si>
    <t>Moderate, IMDq5 (Most Deprived)</t>
  </si>
  <si>
    <t>Hazardous, IMDq1 (Least Deprived)</t>
  </si>
  <si>
    <t>Hazardous IMDq2</t>
  </si>
  <si>
    <t>Hazardous IMDq3</t>
  </si>
  <si>
    <t>Hazardous IMDq4</t>
  </si>
  <si>
    <t>Hazardous IMDq5 (Most Deprived)</t>
  </si>
  <si>
    <t>Harmful, IMDq1 (Least Deprived)</t>
  </si>
  <si>
    <t>Harmful, IMDq3</t>
  </si>
  <si>
    <t>Harmful, IMDq2</t>
  </si>
  <si>
    <t>Harmful, IMDq4</t>
  </si>
  <si>
    <t>Harmful, IMDq5 (Most Deprived)</t>
  </si>
  <si>
    <t>Baseline Annual Units by Drinker Group and IMDq</t>
  </si>
  <si>
    <t>Baseline % Units &lt; 50p</t>
  </si>
  <si>
    <t>BASELINE</t>
  </si>
  <si>
    <t>50p MUP</t>
  </si>
  <si>
    <t>Change in Annual Units by Drinker Group and IMDq</t>
  </si>
  <si>
    <t>% Change in Consumption by Drinker Group and IMDq</t>
  </si>
  <si>
    <t>Off Trade Beer</t>
  </si>
  <si>
    <t>Off Trade Cider</t>
  </si>
  <si>
    <t>Off Trade Wine</t>
  </si>
  <si>
    <t>Off Trade Spirits</t>
  </si>
  <si>
    <t>Off Trade RTD</t>
  </si>
  <si>
    <t>On Trade Beer</t>
  </si>
  <si>
    <t>On Trade Cider</t>
  </si>
  <si>
    <t>On Trade Wine</t>
  </si>
  <si>
    <t>On Trade Spirits</t>
  </si>
  <si>
    <t>On Trade RTD</t>
  </si>
  <si>
    <t>Baseline Annual Units by Drink Type (thousands)</t>
  </si>
  <si>
    <t>Change in Consumption</t>
  </si>
  <si>
    <t>Comparator</t>
  </si>
  <si>
    <t>m1</t>
  </si>
  <si>
    <t>m2</t>
  </si>
  <si>
    <t>m3</t>
  </si>
  <si>
    <t>m4</t>
  </si>
  <si>
    <t>m5</t>
  </si>
  <si>
    <t>hz1</t>
  </si>
  <si>
    <t>hz2</t>
  </si>
  <si>
    <t>hz3</t>
  </si>
  <si>
    <t>hz4</t>
  </si>
  <si>
    <t>hz5</t>
  </si>
  <si>
    <t>hm1</t>
  </si>
  <si>
    <t>hm2</t>
  </si>
  <si>
    <t>hm3</t>
  </si>
  <si>
    <t>hm4</t>
  </si>
  <si>
    <t>hm5</t>
  </si>
  <si>
    <t>Area change</t>
  </si>
  <si>
    <t>Area pop</t>
  </si>
  <si>
    <t>mod</t>
  </si>
  <si>
    <t>haz</t>
  </si>
  <si>
    <t>harm</t>
  </si>
  <si>
    <t>reduc</t>
  </si>
  <si>
    <t>baseline</t>
  </si>
  <si>
    <t>change</t>
  </si>
  <si>
    <t>Off-Trade</t>
  </si>
  <si>
    <t>On-Trade</t>
  </si>
  <si>
    <t>Total</t>
  </si>
  <si>
    <t>Baseline Revenue (£000)</t>
  </si>
  <si>
    <t>Off-Trade Beer</t>
  </si>
  <si>
    <t>Off-Trade Cider</t>
  </si>
  <si>
    <t>Off-Trade Wine</t>
  </si>
  <si>
    <t>Off-Trade Spirits</t>
  </si>
  <si>
    <t>Off-Trade RTD</t>
  </si>
  <si>
    <t>On-Trade Beer</t>
  </si>
  <si>
    <t>On-Trade Cider</t>
  </si>
  <si>
    <t>On-Trade Wine</t>
  </si>
  <si>
    <t>On-Trade Spirits</t>
  </si>
  <si>
    <t>On-Trade RTD</t>
  </si>
  <si>
    <t>Baseline Total Sales Value (£000)</t>
  </si>
  <si>
    <t>All</t>
  </si>
  <si>
    <t>Baseline Annual Spend by Drinker Group and IMDq (£)</t>
  </si>
  <si>
    <t>50p MUP Revenue (£000)</t>
  </si>
  <si>
    <t>50p MUP Total Sales Value (£000)</t>
  </si>
  <si>
    <t>50p MUP Annual Spend by Drinker Group and IMDq (£)</t>
  </si>
  <si>
    <t>50p MUP Annual Units by Drink Type (thousands)</t>
  </si>
  <si>
    <t>Baseline Health Rates per 100,000 Population</t>
  </si>
  <si>
    <t>Alcohol-Attributable Admissions</t>
  </si>
  <si>
    <t>Alcohol-Attributable Deaths</t>
  </si>
  <si>
    <t>Baseline Admissions by Drinker Group and IMDq</t>
  </si>
  <si>
    <t>Baseline Deaths by Drinker Group and IMDq</t>
  </si>
  <si>
    <t>Change in Health Rates per 100,000 Population</t>
  </si>
  <si>
    <t>50p MUP Admissions by Drinker Group and IMDq</t>
  </si>
  <si>
    <t>Baseline NHS Costs</t>
  </si>
  <si>
    <t>Baseline NHS Costs (£000)</t>
  </si>
  <si>
    <t>50p MUP NHS Costs</t>
  </si>
  <si>
    <t>MUP NHS Costs (£000)</t>
  </si>
  <si>
    <t>50p MUP Cost Saving</t>
  </si>
  <si>
    <t>Baseline Crime</t>
  </si>
  <si>
    <t>50p MUP Crime</t>
  </si>
  <si>
    <t>All Crime</t>
  </si>
  <si>
    <t>Thefts</t>
  </si>
  <si>
    <t>Violence</t>
  </si>
  <si>
    <t>Criminal Damage</t>
  </si>
  <si>
    <t>30p</t>
  </si>
  <si>
    <t>40p</t>
  </si>
  <si>
    <t>50p</t>
  </si>
  <si>
    <t>60p</t>
  </si>
  <si>
    <t>70p</t>
  </si>
  <si>
    <t>Change in Deaths</t>
  </si>
  <si>
    <t>Change in Admissions</t>
  </si>
  <si>
    <t>Change in Costs</t>
  </si>
  <si>
    <t>Change in Crimes</t>
  </si>
  <si>
    <t>50p MUP Deaths by Drinker Group and IMDq</t>
  </si>
  <si>
    <t>Abstainer, IMDq1</t>
  </si>
  <si>
    <t>Abstainer, IMDq2</t>
  </si>
  <si>
    <t>Abstainer, IMDq3</t>
  </si>
  <si>
    <t>Abstainer, IMDq4</t>
  </si>
  <si>
    <t>Abstainer, IMDq5</t>
  </si>
  <si>
    <t>Moderate, IMDq1</t>
  </si>
  <si>
    <t>Moderate, IMDq5</t>
  </si>
  <si>
    <t>Hazardous, IMDq1</t>
  </si>
  <si>
    <t>Hazardous, IMDq2</t>
  </si>
  <si>
    <t>Hazardous, IMDq3</t>
  </si>
  <si>
    <t>Hazardous, IMDq4</t>
  </si>
  <si>
    <t>Hazardous, IMDq5</t>
  </si>
  <si>
    <t>Harmful, IMDq1</t>
  </si>
  <si>
    <t>Harmful, IMDq5</t>
  </si>
  <si>
    <t>Population</t>
  </si>
  <si>
    <t>Change in Cumulative Deaths over 20 years</t>
  </si>
  <si>
    <t xml:space="preserve">Welcome to results for SAPM-LA which has been created by the University of Sheffield.
The results are presented in various sheets depending on the outcome(s) of interest.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</si>
</sst>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&quot;£&quot;* #,##0.00_);_(&quot;£&quot;* \(#,##0.00\);_(&quot;£&quot;* &quot;-&quot;??_);_(@_)"/>
    <numFmt numFmtId="165" formatCode="_(* #,##0.00_);_(* \(#,##0.00\);_(* &quot;-&quot;??_);_(@_)"/>
    <numFmt numFmtId="166" formatCode="0.0%"/>
    <numFmt numFmtId="167" formatCode="_-* #,##0_-;\-* #,##0_-;_-* &quot;-&quot;??_-;_-@_-"/>
    <numFmt numFmtId="168" formatCode="_-&quot;£&quot;* #,##0_-;\-&quot;£&quot;* #,##0_-;_-&quot;£&quot;* &quot;-&quot;??_-;_-@_-"/>
  </numFmts>
  <fonts count="12" x14ac:knownFonts="1">
    <font>
      <sz val="10"/>
      <name val="Arial"/>
    </font>
    <font>
      <sz val="10"/>
      <name val="Arial"/>
      <family val="2"/>
    </font>
    <font>
      <sz val="20"/>
      <name val="Arial"/>
      <family val="2"/>
    </font>
    <font>
      <sz val="14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0" tint="-4.986724448377941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4" fontId="8" fillId="0" borderId="0" applyFont="0" applyFill="0" applyBorder="0" applyAlignment="0" applyProtection="0"/>
  </cellStyleXfs>
  <cellXfs count="38">
    <xf numFmtId="0" fontId="0" fillId="0" borderId="0" xfId="0"/>
    <xf numFmtId="0" fontId="0" fillId="2" borderId="0" xfId="0" applyFill="1"/>
    <xf numFmtId="0" fontId="2" fillId="2" borderId="0" xfId="0" applyFont="1" applyFill="1"/>
    <xf numFmtId="0" fontId="4" fillId="3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4" fillId="2" borderId="0" xfId="0" applyFont="1" applyFill="1" applyAlignment="1">
      <alignment vertical="center"/>
    </xf>
    <xf numFmtId="166" fontId="4" fillId="2" borderId="1" xfId="1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vertical="center"/>
    </xf>
    <xf numFmtId="0" fontId="1" fillId="0" borderId="0" xfId="0" applyFont="1"/>
    <xf numFmtId="10" fontId="4" fillId="2" borderId="1" xfId="1" applyNumberFormat="1" applyFont="1" applyFill="1" applyBorder="1" applyAlignment="1">
      <alignment vertical="center"/>
    </xf>
    <xf numFmtId="167" fontId="4" fillId="2" borderId="1" xfId="2" applyNumberFormat="1" applyFont="1" applyFill="1" applyBorder="1" applyAlignment="1">
      <alignment vertical="center"/>
    </xf>
    <xf numFmtId="10" fontId="0" fillId="0" borderId="0" xfId="0" applyNumberFormat="1"/>
    <xf numFmtId="10" fontId="0" fillId="0" borderId="0" xfId="1" applyNumberFormat="1" applyFont="1"/>
    <xf numFmtId="0" fontId="4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center" vertical="center"/>
    </xf>
    <xf numFmtId="168" fontId="4" fillId="2" borderId="1" xfId="3" applyNumberFormat="1" applyFont="1" applyFill="1" applyBorder="1" applyAlignment="1">
      <alignment horizontal="center" vertical="center"/>
    </xf>
    <xf numFmtId="168" fontId="4" fillId="2" borderId="1" xfId="0" applyNumberFormat="1" applyFont="1" applyFill="1" applyBorder="1" applyAlignment="1">
      <alignment horizontal="center" vertical="center"/>
    </xf>
    <xf numFmtId="167" fontId="4" fillId="2" borderId="0" xfId="2" applyNumberFormat="1" applyFont="1" applyFill="1" applyBorder="1" applyAlignment="1">
      <alignment vertical="center"/>
    </xf>
    <xf numFmtId="10" fontId="4" fillId="2" borderId="0" xfId="1" applyNumberFormat="1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right" vertical="center"/>
    </xf>
    <xf numFmtId="0" fontId="4" fillId="2" borderId="0" xfId="0" applyFont="1" applyFill="1" applyBorder="1" applyAlignment="1">
      <alignment horizontal="right" vertical="center"/>
    </xf>
    <xf numFmtId="0" fontId="1" fillId="2" borderId="0" xfId="0" applyFont="1" applyFill="1"/>
    <xf numFmtId="0" fontId="0" fillId="5" borderId="1" xfId="0" applyFill="1" applyBorder="1"/>
    <xf numFmtId="0" fontId="1" fillId="2" borderId="1" xfId="0" applyFont="1" applyFill="1" applyBorder="1"/>
    <xf numFmtId="0" fontId="1" fillId="2" borderId="0" xfId="0" applyFont="1" applyFill="1" applyBorder="1"/>
    <xf numFmtId="0" fontId="0" fillId="2" borderId="0" xfId="0" applyFill="1" applyBorder="1"/>
    <xf numFmtId="0" fontId="9" fillId="6" borderId="0" xfId="0" applyFont="1" applyFill="1"/>
    <xf numFmtId="0" fontId="1" fillId="7" borderId="0" xfId="0" applyFont="1" applyFill="1"/>
    <xf numFmtId="0" fontId="0" fillId="7" borderId="0" xfId="0" applyFill="1"/>
    <xf numFmtId="0" fontId="1" fillId="4" borderId="0" xfId="0" applyFont="1" applyFill="1"/>
    <xf numFmtId="0" fontId="0" fillId="4" borderId="0" xfId="0" applyFill="1"/>
    <xf numFmtId="0" fontId="9" fillId="4" borderId="0" xfId="0" applyFont="1" applyFill="1"/>
    <xf numFmtId="0" fontId="3" fillId="2" borderId="0" xfId="0" applyFont="1" applyFill="1" applyAlignment="1">
      <alignment horizontal="left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</cellXfs>
  <cellStyles count="4">
    <cellStyle name="Comma" xfId="2" builtinId="3"/>
    <cellStyle name="Currency" xfId="3" builtinId="4"/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178734</xdr:colOff>
      <xdr:row>1</xdr:row>
      <xdr:rowOff>78442</xdr:rowOff>
    </xdr:from>
    <xdr:to>
      <xdr:col>13</xdr:col>
      <xdr:colOff>11765</xdr:colOff>
      <xdr:row>6</xdr:row>
      <xdr:rowOff>50978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46852" y="235324"/>
          <a:ext cx="5884207" cy="23705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0" tint="-0.34998626667073579"/>
  </sheetPr>
  <dimension ref="B3:G6"/>
  <sheetViews>
    <sheetView zoomScale="85" zoomScaleNormal="85" workbookViewId="0">
      <selection activeCell="B19" sqref="B19"/>
    </sheetView>
  </sheetViews>
  <sheetFormatPr defaultColWidth="9.140625" defaultRowHeight="12.75" x14ac:dyDescent="0.2"/>
  <cols>
    <col min="1" max="1" width="9.140625" style="1"/>
    <col min="2" max="2" width="59.42578125" style="1" customWidth="1"/>
    <col min="3" max="3" width="72" style="1" customWidth="1"/>
    <col min="4" max="16384" width="9.140625" style="1"/>
  </cols>
  <sheetData>
    <row r="3" spans="2:7" ht="25.5" x14ac:dyDescent="0.35">
      <c r="B3" s="2" t="s">
        <v>2</v>
      </c>
    </row>
    <row r="6" spans="2:7" ht="126" customHeight="1" x14ac:dyDescent="0.2">
      <c r="B6" s="35" t="s">
        <v>131</v>
      </c>
      <c r="C6" s="35"/>
      <c r="D6" s="35"/>
      <c r="E6" s="35"/>
      <c r="F6" s="35"/>
      <c r="G6" s="35"/>
    </row>
  </sheetData>
  <mergeCells count="1">
    <mergeCell ref="B6:G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92D050"/>
  </sheetPr>
  <dimension ref="A1:B22"/>
  <sheetViews>
    <sheetView workbookViewId="0"/>
  </sheetViews>
  <sheetFormatPr defaultRowHeight="12.75" x14ac:dyDescent="0.2"/>
  <cols>
    <col min="1" max="1" width="32.140625" style="1" customWidth="1"/>
    <col min="2" max="2" width="19.140625" style="1" customWidth="1"/>
    <col min="3" max="16384" width="9.140625" style="1"/>
  </cols>
  <sheetData>
    <row r="1" spans="1:2" x14ac:dyDescent="0.2">
      <c r="A1" s="29" t="s">
        <v>0</v>
      </c>
      <c r="B1" s="29" t="s">
        <v>129</v>
      </c>
    </row>
    <row r="2" spans="1:2" x14ac:dyDescent="0.2">
      <c r="A2" s="32" t="s">
        <v>115</v>
      </c>
      <c r="B2" s="33">
        <v>799</v>
      </c>
    </row>
    <row r="3" spans="1:2" x14ac:dyDescent="0.2">
      <c r="A3" s="32" t="s">
        <v>116</v>
      </c>
      <c r="B3" s="33">
        <v>3013</v>
      </c>
    </row>
    <row r="4" spans="1:2" x14ac:dyDescent="0.2">
      <c r="A4" s="32" t="s">
        <v>117</v>
      </c>
      <c r="B4" s="33">
        <v>1183</v>
      </c>
    </row>
    <row r="5" spans="1:2" x14ac:dyDescent="0.2">
      <c r="A5" s="32" t="s">
        <v>118</v>
      </c>
      <c r="B5" s="33">
        <v>2226</v>
      </c>
    </row>
    <row r="6" spans="1:2" x14ac:dyDescent="0.2">
      <c r="A6" s="32" t="s">
        <v>119</v>
      </c>
      <c r="B6" s="33">
        <v>14646</v>
      </c>
    </row>
    <row r="7" spans="1:2" x14ac:dyDescent="0.2">
      <c r="A7" s="30" t="s">
        <v>120</v>
      </c>
      <c r="B7" s="31">
        <v>3398</v>
      </c>
    </row>
    <row r="8" spans="1:2" x14ac:dyDescent="0.2">
      <c r="A8" s="30" t="s">
        <v>10</v>
      </c>
      <c r="B8" s="31">
        <v>11080</v>
      </c>
    </row>
    <row r="9" spans="1:2" x14ac:dyDescent="0.2">
      <c r="A9" s="30" t="s">
        <v>11</v>
      </c>
      <c r="B9" s="31">
        <v>3835</v>
      </c>
    </row>
    <row r="10" spans="1:2" x14ac:dyDescent="0.2">
      <c r="A10" s="30" t="s">
        <v>12</v>
      </c>
      <c r="B10" s="31">
        <v>5877</v>
      </c>
    </row>
    <row r="11" spans="1:2" x14ac:dyDescent="0.2">
      <c r="A11" s="30" t="s">
        <v>121</v>
      </c>
      <c r="B11" s="31">
        <v>28418</v>
      </c>
    </row>
    <row r="12" spans="1:2" x14ac:dyDescent="0.2">
      <c r="A12" s="32" t="s">
        <v>122</v>
      </c>
      <c r="B12" s="33">
        <v>1723</v>
      </c>
    </row>
    <row r="13" spans="1:2" x14ac:dyDescent="0.2">
      <c r="A13" s="32" t="s">
        <v>123</v>
      </c>
      <c r="B13" s="33">
        <v>5679</v>
      </c>
    </row>
    <row r="14" spans="1:2" x14ac:dyDescent="0.2">
      <c r="A14" s="32" t="s">
        <v>124</v>
      </c>
      <c r="B14" s="33">
        <v>1776</v>
      </c>
    </row>
    <row r="15" spans="1:2" x14ac:dyDescent="0.2">
      <c r="A15" s="32" t="s">
        <v>125</v>
      </c>
      <c r="B15" s="33">
        <v>2548</v>
      </c>
    </row>
    <row r="16" spans="1:2" x14ac:dyDescent="0.2">
      <c r="A16" s="32" t="s">
        <v>126</v>
      </c>
      <c r="B16" s="33">
        <v>11510</v>
      </c>
    </row>
    <row r="17" spans="1:2" x14ac:dyDescent="0.2">
      <c r="A17" s="30" t="s">
        <v>127</v>
      </c>
      <c r="B17" s="31">
        <v>515</v>
      </c>
    </row>
    <row r="18" spans="1:2" x14ac:dyDescent="0.2">
      <c r="A18" s="30" t="s">
        <v>21</v>
      </c>
      <c r="B18" s="31">
        <v>1521</v>
      </c>
    </row>
    <row r="19" spans="1:2" x14ac:dyDescent="0.2">
      <c r="A19" s="30" t="s">
        <v>20</v>
      </c>
      <c r="B19" s="31">
        <v>551</v>
      </c>
    </row>
    <row r="20" spans="1:2" x14ac:dyDescent="0.2">
      <c r="A20" s="30" t="s">
        <v>22</v>
      </c>
      <c r="B20" s="31">
        <v>849</v>
      </c>
    </row>
    <row r="21" spans="1:2" x14ac:dyDescent="0.2">
      <c r="A21" s="30" t="s">
        <v>128</v>
      </c>
      <c r="B21" s="31">
        <v>4490</v>
      </c>
    </row>
    <row r="22" spans="1:2" x14ac:dyDescent="0.2">
      <c r="A22" s="34" t="s">
        <v>68</v>
      </c>
      <c r="B22" s="34">
        <v>105637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theme="6" tint="0.79995117038483843"/>
  </sheetPr>
  <dimension ref="A1:G52"/>
  <sheetViews>
    <sheetView zoomScale="70" zoomScaleNormal="70" workbookViewId="0">
      <selection sqref="A1:B1"/>
    </sheetView>
  </sheetViews>
  <sheetFormatPr defaultColWidth="9.140625" defaultRowHeight="24" customHeight="1" x14ac:dyDescent="0.2"/>
  <cols>
    <col min="1" max="1" width="64.28515625" style="7" customWidth="1"/>
    <col min="2" max="2" width="26.140625" style="7" customWidth="1"/>
    <col min="3" max="3" width="9.140625" style="7"/>
    <col min="4" max="4" width="10.28515625" style="7" customWidth="1"/>
    <col min="5" max="5" width="9.140625" style="7"/>
    <col min="6" max="6" width="64.140625" style="7" customWidth="1"/>
    <col min="7" max="7" width="26.140625" style="7" customWidth="1"/>
    <col min="8" max="16384" width="9.140625" style="7"/>
  </cols>
  <sheetData>
    <row r="1" spans="1:7" ht="25.5" customHeight="1" x14ac:dyDescent="0.2">
      <c r="A1" s="36" t="s">
        <v>26</v>
      </c>
      <c r="B1" s="36"/>
      <c r="F1" s="37" t="s">
        <v>27</v>
      </c>
      <c r="G1" s="37"/>
    </row>
    <row r="2" spans="1:7" ht="24" customHeight="1" x14ac:dyDescent="0.2">
      <c r="A2" s="9" t="s">
        <v>7</v>
      </c>
      <c r="B2" s="3" t="s">
        <v>0</v>
      </c>
      <c r="F2" s="9" t="s">
        <v>41</v>
      </c>
      <c r="G2" s="3" t="s">
        <v>0</v>
      </c>
    </row>
    <row r="3" spans="1:7" ht="24" customHeight="1" x14ac:dyDescent="0.2">
      <c r="A3" s="6" t="s">
        <v>3</v>
      </c>
      <c r="B3" s="4">
        <v>17.32</v>
      </c>
      <c r="F3" s="6" t="s">
        <v>3</v>
      </c>
      <c r="G3" s="11">
        <v>-9.4975806772708893E-2</v>
      </c>
    </row>
    <row r="4" spans="1:7" ht="24" customHeight="1" x14ac:dyDescent="0.2">
      <c r="A4" s="6" t="s">
        <v>4</v>
      </c>
      <c r="B4" s="4">
        <v>0</v>
      </c>
      <c r="F4" s="6" t="s">
        <v>1</v>
      </c>
      <c r="G4" s="11">
        <v>-2.886606084612919E-2</v>
      </c>
    </row>
    <row r="5" spans="1:7" ht="24" customHeight="1" x14ac:dyDescent="0.2">
      <c r="A5" s="6" t="s">
        <v>1</v>
      </c>
      <c r="B5" s="4">
        <v>4.25</v>
      </c>
      <c r="F5" s="6" t="s">
        <v>5</v>
      </c>
      <c r="G5" s="11">
        <v>-8.3226188495387099E-2</v>
      </c>
    </row>
    <row r="6" spans="1:7" ht="24" customHeight="1" x14ac:dyDescent="0.2">
      <c r="A6" s="6" t="s">
        <v>5</v>
      </c>
      <c r="B6" s="4">
        <v>25.72</v>
      </c>
      <c r="F6" s="6" t="s">
        <v>6</v>
      </c>
      <c r="G6" s="11">
        <v>-0.1293881688663488</v>
      </c>
    </row>
    <row r="7" spans="1:7" ht="24" customHeight="1" x14ac:dyDescent="0.2">
      <c r="A7" s="6" t="s">
        <v>6</v>
      </c>
      <c r="B7" s="4">
        <v>79.959999999999994</v>
      </c>
    </row>
    <row r="8" spans="1:7" ht="24" customHeight="1" x14ac:dyDescent="0.2">
      <c r="B8" s="5"/>
      <c r="F8" s="9" t="s">
        <v>28</v>
      </c>
      <c r="G8" s="3" t="s">
        <v>0</v>
      </c>
    </row>
    <row r="9" spans="1:7" ht="24" customHeight="1" x14ac:dyDescent="0.2">
      <c r="A9" s="9" t="s">
        <v>25</v>
      </c>
      <c r="B9" s="3" t="s">
        <v>0</v>
      </c>
      <c r="F9" s="6" t="s">
        <v>9</v>
      </c>
      <c r="G9" s="6">
        <v>-3.22</v>
      </c>
    </row>
    <row r="10" spans="1:7" ht="24" customHeight="1" x14ac:dyDescent="0.2">
      <c r="A10" s="6" t="s">
        <v>4</v>
      </c>
      <c r="B10" s="4" t="s">
        <v>8</v>
      </c>
      <c r="F10" s="6" t="s">
        <v>10</v>
      </c>
      <c r="G10" s="6">
        <v>-5.07</v>
      </c>
    </row>
    <row r="11" spans="1:7" ht="24" customHeight="1" x14ac:dyDescent="0.2">
      <c r="A11" s="6" t="s">
        <v>1</v>
      </c>
      <c r="B11" s="8">
        <v>0.25531914830207825</v>
      </c>
      <c r="F11" s="6" t="s">
        <v>11</v>
      </c>
      <c r="G11" s="6">
        <v>-5.71</v>
      </c>
    </row>
    <row r="12" spans="1:7" ht="24" customHeight="1" x14ac:dyDescent="0.2">
      <c r="A12" s="6" t="s">
        <v>5</v>
      </c>
      <c r="B12" s="8">
        <v>0.39376220107078552</v>
      </c>
      <c r="F12" s="6" t="s">
        <v>12</v>
      </c>
      <c r="G12" s="6">
        <v>-6.85</v>
      </c>
    </row>
    <row r="13" spans="1:7" ht="24" customHeight="1" x14ac:dyDescent="0.2">
      <c r="A13" s="6" t="s">
        <v>6</v>
      </c>
      <c r="B13" s="8">
        <v>0.53519004583358765</v>
      </c>
      <c r="F13" s="6" t="s">
        <v>13</v>
      </c>
      <c r="G13" s="6">
        <v>-7.26</v>
      </c>
    </row>
    <row r="14" spans="1:7" ht="24" customHeight="1" x14ac:dyDescent="0.2">
      <c r="B14" s="5"/>
      <c r="F14" s="6" t="s">
        <v>14</v>
      </c>
      <c r="G14" s="6">
        <v>-61.17</v>
      </c>
    </row>
    <row r="15" spans="1:7" ht="24" customHeight="1" x14ac:dyDescent="0.2">
      <c r="A15" s="9" t="s">
        <v>24</v>
      </c>
      <c r="B15" s="3" t="s">
        <v>0</v>
      </c>
      <c r="F15" s="6" t="s">
        <v>15</v>
      </c>
      <c r="G15" s="6">
        <v>-85.62</v>
      </c>
    </row>
    <row r="16" spans="1:7" ht="24" customHeight="1" x14ac:dyDescent="0.2">
      <c r="A16" s="6" t="s">
        <v>9</v>
      </c>
      <c r="B16" s="6">
        <v>252.38</v>
      </c>
      <c r="F16" s="6" t="s">
        <v>16</v>
      </c>
      <c r="G16" s="6">
        <v>-94.1</v>
      </c>
    </row>
    <row r="17" spans="1:7" ht="24" customHeight="1" x14ac:dyDescent="0.2">
      <c r="A17" s="6" t="s">
        <v>10</v>
      </c>
      <c r="B17" s="6">
        <v>244.37</v>
      </c>
      <c r="F17" s="6" t="s">
        <v>17</v>
      </c>
      <c r="G17" s="6">
        <v>-110.9</v>
      </c>
    </row>
    <row r="18" spans="1:7" ht="24" customHeight="1" x14ac:dyDescent="0.2">
      <c r="A18" s="6" t="s">
        <v>11</v>
      </c>
      <c r="B18" s="6">
        <v>236.42</v>
      </c>
      <c r="F18" s="6" t="s">
        <v>18</v>
      </c>
      <c r="G18" s="6">
        <v>-134.24</v>
      </c>
    </row>
    <row r="19" spans="1:7" ht="24" customHeight="1" x14ac:dyDescent="0.2">
      <c r="A19" s="6" t="s">
        <v>12</v>
      </c>
      <c r="B19" s="6">
        <v>227.25</v>
      </c>
      <c r="F19" s="6" t="s">
        <v>19</v>
      </c>
      <c r="G19" s="6">
        <v>-306.62</v>
      </c>
    </row>
    <row r="20" spans="1:7" ht="24" customHeight="1" x14ac:dyDescent="0.2">
      <c r="A20" s="6" t="s">
        <v>13</v>
      </c>
      <c r="B20" s="6">
        <v>204.9</v>
      </c>
      <c r="F20" s="6" t="s">
        <v>21</v>
      </c>
      <c r="G20" s="6">
        <v>-418.32</v>
      </c>
    </row>
    <row r="21" spans="1:7" ht="24" customHeight="1" x14ac:dyDescent="0.2">
      <c r="A21" s="6" t="s">
        <v>14</v>
      </c>
      <c r="B21" s="6">
        <v>1322.33</v>
      </c>
      <c r="F21" s="6" t="s">
        <v>20</v>
      </c>
      <c r="G21" s="6">
        <v>-442.16</v>
      </c>
    </row>
    <row r="22" spans="1:7" ht="24" customHeight="1" x14ac:dyDescent="0.2">
      <c r="A22" s="6" t="s">
        <v>15</v>
      </c>
      <c r="B22" s="6">
        <v>1311.71</v>
      </c>
      <c r="F22" s="6" t="s">
        <v>22</v>
      </c>
      <c r="G22" s="6">
        <v>-569.76</v>
      </c>
    </row>
    <row r="23" spans="1:7" ht="24" customHeight="1" x14ac:dyDescent="0.2">
      <c r="A23" s="6" t="s">
        <v>16</v>
      </c>
      <c r="B23" s="6">
        <v>1314.05</v>
      </c>
      <c r="F23" s="6" t="s">
        <v>23</v>
      </c>
      <c r="G23" s="6">
        <v>-610.79999999999995</v>
      </c>
    </row>
    <row r="24" spans="1:7" ht="24" customHeight="1" x14ac:dyDescent="0.2">
      <c r="A24" s="6" t="s">
        <v>17</v>
      </c>
      <c r="B24" s="6">
        <v>1325.22</v>
      </c>
    </row>
    <row r="25" spans="1:7" ht="24" customHeight="1" x14ac:dyDescent="0.2">
      <c r="A25" s="6" t="s">
        <v>18</v>
      </c>
      <c r="B25" s="6">
        <v>1358.72</v>
      </c>
      <c r="F25" s="9" t="s">
        <v>29</v>
      </c>
      <c r="G25" s="3" t="s">
        <v>0</v>
      </c>
    </row>
    <row r="26" spans="1:7" ht="24" customHeight="1" x14ac:dyDescent="0.2">
      <c r="A26" s="6" t="s">
        <v>19</v>
      </c>
      <c r="B26" s="6">
        <v>3699.52</v>
      </c>
      <c r="F26" s="6" t="s">
        <v>9</v>
      </c>
      <c r="G26" s="11">
        <v>-1.2776747345924377E-2</v>
      </c>
    </row>
    <row r="27" spans="1:7" ht="24" customHeight="1" x14ac:dyDescent="0.2">
      <c r="A27" s="6" t="s">
        <v>21</v>
      </c>
      <c r="B27" s="6">
        <v>3820.42</v>
      </c>
      <c r="F27" s="6" t="s">
        <v>10</v>
      </c>
      <c r="G27" s="11">
        <v>-2.0751615986227989E-2</v>
      </c>
    </row>
    <row r="28" spans="1:7" ht="24" customHeight="1" x14ac:dyDescent="0.2">
      <c r="A28" s="6" t="s">
        <v>20</v>
      </c>
      <c r="B28" s="6">
        <v>3866.67</v>
      </c>
      <c r="F28" s="6" t="s">
        <v>11</v>
      </c>
      <c r="G28" s="11">
        <v>-2.4143096059560776E-2</v>
      </c>
    </row>
    <row r="29" spans="1:7" ht="24" customHeight="1" x14ac:dyDescent="0.2">
      <c r="A29" s="6" t="s">
        <v>22</v>
      </c>
      <c r="B29" s="6">
        <v>4539.3100000000004</v>
      </c>
      <c r="F29" s="6" t="s">
        <v>12</v>
      </c>
      <c r="G29" s="11">
        <v>-3.0144760385155678E-2</v>
      </c>
    </row>
    <row r="30" spans="1:7" ht="24" customHeight="1" x14ac:dyDescent="0.2">
      <c r="A30" s="6" t="s">
        <v>23</v>
      </c>
      <c r="B30" s="6">
        <v>4288.46</v>
      </c>
      <c r="F30" s="6" t="s">
        <v>13</v>
      </c>
      <c r="G30" s="11">
        <v>-3.5450611263513565E-2</v>
      </c>
    </row>
    <row r="31" spans="1:7" ht="24" customHeight="1" x14ac:dyDescent="0.2">
      <c r="F31" s="6" t="s">
        <v>14</v>
      </c>
      <c r="G31" s="11">
        <v>-4.6256009489297867E-2</v>
      </c>
    </row>
    <row r="32" spans="1:7" ht="24" customHeight="1" x14ac:dyDescent="0.2">
      <c r="A32" s="9" t="s">
        <v>40</v>
      </c>
      <c r="B32" s="3" t="s">
        <v>0</v>
      </c>
      <c r="F32" s="6" t="s">
        <v>15</v>
      </c>
      <c r="G32" s="11">
        <v>-6.527380645275116E-2</v>
      </c>
    </row>
    <row r="33" spans="1:7" ht="24" customHeight="1" x14ac:dyDescent="0.2">
      <c r="A33" s="6" t="s">
        <v>30</v>
      </c>
      <c r="B33" s="12">
        <v>15433.207</v>
      </c>
      <c r="F33" s="6" t="s">
        <v>16</v>
      </c>
      <c r="G33" s="11">
        <v>-7.1610398590564728E-2</v>
      </c>
    </row>
    <row r="34" spans="1:7" ht="24" customHeight="1" x14ac:dyDescent="0.2">
      <c r="A34" s="6" t="s">
        <v>31</v>
      </c>
      <c r="B34" s="12">
        <v>4387.8895000000002</v>
      </c>
      <c r="F34" s="6" t="s">
        <v>17</v>
      </c>
      <c r="G34" s="11">
        <v>-8.3682991564273834E-2</v>
      </c>
    </row>
    <row r="35" spans="1:7" ht="24" customHeight="1" x14ac:dyDescent="0.2">
      <c r="A35" s="6" t="s">
        <v>32</v>
      </c>
      <c r="B35" s="12">
        <v>20261.62</v>
      </c>
      <c r="F35" s="6" t="s">
        <v>18</v>
      </c>
      <c r="G35" s="11">
        <v>-9.8797254264354706E-2</v>
      </c>
    </row>
    <row r="36" spans="1:7" ht="24" customHeight="1" x14ac:dyDescent="0.2">
      <c r="A36" s="6" t="s">
        <v>33</v>
      </c>
      <c r="B36" s="12">
        <v>14112.227000000001</v>
      </c>
      <c r="F36" s="6" t="s">
        <v>19</v>
      </c>
      <c r="G36" s="11">
        <v>-8.2882151007652283E-2</v>
      </c>
    </row>
    <row r="37" spans="1:7" ht="24" customHeight="1" x14ac:dyDescent="0.2">
      <c r="A37" s="6" t="s">
        <v>34</v>
      </c>
      <c r="B37" s="12">
        <v>174.48352</v>
      </c>
      <c r="F37" s="6" t="s">
        <v>21</v>
      </c>
      <c r="G37" s="11">
        <v>-0.10949686914682388</v>
      </c>
    </row>
    <row r="38" spans="1:7" ht="24" customHeight="1" x14ac:dyDescent="0.2">
      <c r="A38" s="6" t="s">
        <v>35</v>
      </c>
      <c r="B38" s="12">
        <v>16950.522000000001</v>
      </c>
      <c r="F38" s="6" t="s">
        <v>20</v>
      </c>
      <c r="G38" s="11">
        <v>-0.11435230076313019</v>
      </c>
    </row>
    <row r="39" spans="1:7" ht="24" customHeight="1" x14ac:dyDescent="0.2">
      <c r="A39" s="6" t="s">
        <v>36</v>
      </c>
      <c r="B39" s="12">
        <v>939.73599999999999</v>
      </c>
      <c r="F39" s="6" t="s">
        <v>22</v>
      </c>
      <c r="G39" s="11">
        <v>-0.12551721930503845</v>
      </c>
    </row>
    <row r="40" spans="1:7" ht="24" customHeight="1" x14ac:dyDescent="0.2">
      <c r="A40" s="6" t="s">
        <v>37</v>
      </c>
      <c r="B40" s="12">
        <v>2584.7755000000002</v>
      </c>
      <c r="F40" s="6" t="s">
        <v>23</v>
      </c>
      <c r="G40" s="11">
        <v>-0.14242938160896301</v>
      </c>
    </row>
    <row r="41" spans="1:7" ht="24" customHeight="1" x14ac:dyDescent="0.2">
      <c r="A41" s="6" t="s">
        <v>38</v>
      </c>
      <c r="B41" s="12">
        <v>725.73587999999995</v>
      </c>
    </row>
    <row r="42" spans="1:7" ht="24" customHeight="1" x14ac:dyDescent="0.2">
      <c r="A42" s="6" t="s">
        <v>39</v>
      </c>
      <c r="B42" s="12">
        <v>90.103520000000003</v>
      </c>
      <c r="F42" s="9" t="s">
        <v>86</v>
      </c>
      <c r="G42" s="3" t="s">
        <v>0</v>
      </c>
    </row>
    <row r="43" spans="1:7" ht="24" customHeight="1" x14ac:dyDescent="0.2">
      <c r="F43" s="6" t="s">
        <v>30</v>
      </c>
      <c r="G43" s="12">
        <v>12091.397000000001</v>
      </c>
    </row>
    <row r="44" spans="1:7" ht="24" customHeight="1" x14ac:dyDescent="0.2">
      <c r="F44" s="6" t="s">
        <v>31</v>
      </c>
      <c r="G44" s="12">
        <v>1606.4578799999999</v>
      </c>
    </row>
    <row r="45" spans="1:7" ht="24" customHeight="1" x14ac:dyDescent="0.2">
      <c r="F45" s="6" t="s">
        <v>32</v>
      </c>
      <c r="G45" s="12">
        <v>21623.56</v>
      </c>
    </row>
    <row r="46" spans="1:7" ht="24" customHeight="1" x14ac:dyDescent="0.2">
      <c r="F46" s="6" t="s">
        <v>33</v>
      </c>
      <c r="G46" s="12">
        <v>12110.323</v>
      </c>
    </row>
    <row r="47" spans="1:7" ht="24" customHeight="1" x14ac:dyDescent="0.2">
      <c r="F47" s="6" t="s">
        <v>34</v>
      </c>
      <c r="G47" s="12">
        <v>114.19873</v>
      </c>
    </row>
    <row r="48" spans="1:7" ht="24" customHeight="1" x14ac:dyDescent="0.2">
      <c r="F48" s="6" t="s">
        <v>35</v>
      </c>
      <c r="G48" s="12">
        <v>16357.556</v>
      </c>
    </row>
    <row r="49" spans="6:7" ht="24" customHeight="1" x14ac:dyDescent="0.2">
      <c r="F49" s="6" t="s">
        <v>36</v>
      </c>
      <c r="G49" s="12">
        <v>977.28656000000001</v>
      </c>
    </row>
    <row r="50" spans="6:7" ht="24" customHeight="1" x14ac:dyDescent="0.2">
      <c r="F50" s="6" t="s">
        <v>37</v>
      </c>
      <c r="G50" s="12">
        <v>2798.38175</v>
      </c>
    </row>
    <row r="51" spans="6:7" ht="24" customHeight="1" x14ac:dyDescent="0.2">
      <c r="F51" s="6" t="s">
        <v>38</v>
      </c>
      <c r="G51" s="12">
        <v>699.97831000000008</v>
      </c>
    </row>
    <row r="52" spans="6:7" ht="24" customHeight="1" x14ac:dyDescent="0.2">
      <c r="F52" s="6" t="s">
        <v>39</v>
      </c>
      <c r="G52" s="12">
        <v>95.263630000000006</v>
      </c>
    </row>
  </sheetData>
  <mergeCells count="2">
    <mergeCell ref="A1:B1"/>
    <mergeCell ref="F1:G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theme="6" tint="0.59996337778862885"/>
  </sheetPr>
  <dimension ref="A1:G53"/>
  <sheetViews>
    <sheetView zoomScale="70" zoomScaleNormal="70" workbookViewId="0">
      <selection sqref="A1:B1"/>
    </sheetView>
  </sheetViews>
  <sheetFormatPr defaultColWidth="9.140625" defaultRowHeight="24" customHeight="1" x14ac:dyDescent="0.2"/>
  <cols>
    <col min="1" max="1" width="64.28515625" style="7" customWidth="1"/>
    <col min="2" max="2" width="26.140625" style="7" customWidth="1"/>
    <col min="3" max="3" width="9.140625" style="7"/>
    <col min="4" max="4" width="10.28515625" style="7" customWidth="1"/>
    <col min="5" max="5" width="9.140625" style="7"/>
    <col min="6" max="6" width="64.140625" style="7" customWidth="1"/>
    <col min="7" max="7" width="26.140625" style="7" customWidth="1"/>
    <col min="8" max="16384" width="9.140625" style="7"/>
  </cols>
  <sheetData>
    <row r="1" spans="1:7" ht="25.5" customHeight="1" x14ac:dyDescent="0.2">
      <c r="A1" s="36" t="s">
        <v>26</v>
      </c>
      <c r="B1" s="36"/>
      <c r="F1" s="37" t="s">
        <v>27</v>
      </c>
      <c r="G1" s="37"/>
    </row>
    <row r="2" spans="1:7" ht="24" customHeight="1" x14ac:dyDescent="0.2">
      <c r="A2" s="9" t="s">
        <v>69</v>
      </c>
      <c r="B2" s="3" t="s">
        <v>0</v>
      </c>
      <c r="F2" s="9" t="s">
        <v>83</v>
      </c>
      <c r="G2" s="3" t="s">
        <v>0</v>
      </c>
    </row>
    <row r="3" spans="1:7" ht="24" customHeight="1" x14ac:dyDescent="0.2">
      <c r="A3" s="6" t="s">
        <v>66</v>
      </c>
      <c r="B3" s="17">
        <v>10350</v>
      </c>
      <c r="F3" s="6" t="s">
        <v>66</v>
      </c>
      <c r="G3" s="17">
        <v>11715</v>
      </c>
    </row>
    <row r="4" spans="1:7" ht="24" customHeight="1" x14ac:dyDescent="0.2">
      <c r="A4" s="6" t="s">
        <v>67</v>
      </c>
      <c r="B4" s="17">
        <v>18622</v>
      </c>
      <c r="F4" s="6" t="s">
        <v>67</v>
      </c>
      <c r="G4" s="17">
        <v>18305</v>
      </c>
    </row>
    <row r="5" spans="1:7" ht="24" customHeight="1" x14ac:dyDescent="0.2">
      <c r="A5" s="6" t="s">
        <v>68</v>
      </c>
      <c r="B5" s="18">
        <v>28972</v>
      </c>
      <c r="F5" s="6" t="s">
        <v>68</v>
      </c>
      <c r="G5" s="18">
        <v>30020</v>
      </c>
    </row>
    <row r="6" spans="1:7" ht="24" customHeight="1" x14ac:dyDescent="0.2">
      <c r="A6" s="15"/>
      <c r="B6" s="16"/>
      <c r="F6" s="15"/>
      <c r="G6" s="16"/>
    </row>
    <row r="7" spans="1:7" ht="24" customHeight="1" x14ac:dyDescent="0.2">
      <c r="A7" s="9" t="s">
        <v>80</v>
      </c>
      <c r="B7" s="3" t="s">
        <v>0</v>
      </c>
      <c r="F7" s="9" t="s">
        <v>84</v>
      </c>
      <c r="G7" s="3" t="s">
        <v>0</v>
      </c>
    </row>
    <row r="8" spans="1:7" ht="24" customHeight="1" x14ac:dyDescent="0.2">
      <c r="A8" s="6" t="s">
        <v>70</v>
      </c>
      <c r="B8" s="4">
        <v>6551</v>
      </c>
      <c r="F8" s="6" t="s">
        <v>70</v>
      </c>
      <c r="G8" s="4">
        <v>6400</v>
      </c>
    </row>
    <row r="9" spans="1:7" ht="24" customHeight="1" x14ac:dyDescent="0.2">
      <c r="A9" s="6" t="s">
        <v>71</v>
      </c>
      <c r="B9" s="4">
        <v>1628</v>
      </c>
      <c r="F9" s="6" t="s">
        <v>71</v>
      </c>
      <c r="G9" s="4">
        <v>907</v>
      </c>
    </row>
    <row r="10" spans="1:7" ht="24" customHeight="1" x14ac:dyDescent="0.2">
      <c r="A10" s="6" t="s">
        <v>72</v>
      </c>
      <c r="B10" s="4">
        <v>11349</v>
      </c>
      <c r="F10" s="6" t="s">
        <v>72</v>
      </c>
      <c r="G10" s="4">
        <v>12970</v>
      </c>
    </row>
    <row r="11" spans="1:7" ht="24" customHeight="1" x14ac:dyDescent="0.2">
      <c r="A11" s="6" t="s">
        <v>73</v>
      </c>
      <c r="B11" s="4">
        <v>7431</v>
      </c>
      <c r="F11" s="6" t="s">
        <v>73</v>
      </c>
      <c r="G11" s="4">
        <v>7004</v>
      </c>
    </row>
    <row r="12" spans="1:7" ht="24" customHeight="1" x14ac:dyDescent="0.2">
      <c r="A12" s="6" t="s">
        <v>74</v>
      </c>
      <c r="B12" s="4">
        <v>202</v>
      </c>
      <c r="F12" s="6" t="s">
        <v>74</v>
      </c>
      <c r="G12" s="4">
        <v>134</v>
      </c>
    </row>
    <row r="13" spans="1:7" ht="24" customHeight="1" x14ac:dyDescent="0.2">
      <c r="A13" s="6" t="s">
        <v>75</v>
      </c>
      <c r="B13" s="4">
        <v>21386</v>
      </c>
      <c r="F13" s="6" t="s">
        <v>75</v>
      </c>
      <c r="G13" s="4">
        <v>20648</v>
      </c>
    </row>
    <row r="14" spans="1:7" ht="24" customHeight="1" x14ac:dyDescent="0.2">
      <c r="A14" s="6" t="s">
        <v>76</v>
      </c>
      <c r="B14" s="4">
        <v>1197</v>
      </c>
      <c r="F14" s="6" t="s">
        <v>76</v>
      </c>
      <c r="G14" s="4">
        <v>1244</v>
      </c>
    </row>
    <row r="15" spans="1:7" ht="24" customHeight="1" x14ac:dyDescent="0.2">
      <c r="A15" s="6" t="s">
        <v>77</v>
      </c>
      <c r="B15" s="4">
        <v>3348</v>
      </c>
      <c r="F15" s="6" t="s">
        <v>77</v>
      </c>
      <c r="G15" s="4">
        <v>3620</v>
      </c>
    </row>
    <row r="16" spans="1:7" ht="24" customHeight="1" x14ac:dyDescent="0.2">
      <c r="A16" s="6" t="s">
        <v>78</v>
      </c>
      <c r="B16" s="4">
        <v>1321</v>
      </c>
      <c r="F16" s="6" t="s">
        <v>78</v>
      </c>
      <c r="G16" s="4">
        <v>1275</v>
      </c>
    </row>
    <row r="17" spans="1:7" ht="24" customHeight="1" x14ac:dyDescent="0.2">
      <c r="A17" s="6" t="s">
        <v>79</v>
      </c>
      <c r="B17" s="4">
        <v>115</v>
      </c>
      <c r="F17" s="6" t="s">
        <v>79</v>
      </c>
      <c r="G17" s="4">
        <v>122</v>
      </c>
    </row>
    <row r="19" spans="1:7" ht="24" customHeight="1" x14ac:dyDescent="0.2">
      <c r="A19" s="9" t="s">
        <v>82</v>
      </c>
      <c r="B19" s="3" t="s">
        <v>0</v>
      </c>
      <c r="F19" s="9" t="s">
        <v>85</v>
      </c>
      <c r="G19" s="3" t="s">
        <v>0</v>
      </c>
    </row>
    <row r="20" spans="1:7" ht="24" customHeight="1" x14ac:dyDescent="0.2">
      <c r="A20" s="6" t="s">
        <v>9</v>
      </c>
      <c r="B20" s="6">
        <v>246.86</v>
      </c>
      <c r="F20" s="6" t="s">
        <v>9</v>
      </c>
      <c r="G20" s="6">
        <v>248.87</v>
      </c>
    </row>
    <row r="21" spans="1:7" ht="24" customHeight="1" x14ac:dyDescent="0.2">
      <c r="A21" s="6" t="s">
        <v>10</v>
      </c>
      <c r="B21" s="6">
        <v>223.93</v>
      </c>
      <c r="F21" s="6" t="s">
        <v>10</v>
      </c>
      <c r="G21" s="6">
        <v>226.3</v>
      </c>
    </row>
    <row r="22" spans="1:7" ht="24" customHeight="1" x14ac:dyDescent="0.2">
      <c r="A22" s="6" t="s">
        <v>11</v>
      </c>
      <c r="B22" s="6">
        <v>213.95</v>
      </c>
      <c r="F22" s="6" t="s">
        <v>11</v>
      </c>
      <c r="G22" s="6">
        <v>216.10999999999999</v>
      </c>
    </row>
    <row r="23" spans="1:7" ht="24" customHeight="1" x14ac:dyDescent="0.2">
      <c r="A23" s="6" t="s">
        <v>12</v>
      </c>
      <c r="B23" s="6">
        <v>198.55</v>
      </c>
      <c r="F23" s="6" t="s">
        <v>12</v>
      </c>
      <c r="G23" s="6">
        <v>200.41000000000003</v>
      </c>
    </row>
    <row r="24" spans="1:7" ht="24" customHeight="1" x14ac:dyDescent="0.2">
      <c r="A24" s="6" t="s">
        <v>13</v>
      </c>
      <c r="B24" s="6">
        <v>180.94</v>
      </c>
      <c r="F24" s="6" t="s">
        <v>13</v>
      </c>
      <c r="G24" s="6">
        <v>182.63</v>
      </c>
    </row>
    <row r="25" spans="1:7" ht="24" customHeight="1" x14ac:dyDescent="0.2">
      <c r="A25" s="6" t="s">
        <v>14</v>
      </c>
      <c r="B25" s="6">
        <v>1103.78</v>
      </c>
      <c r="F25" s="6" t="s">
        <v>14</v>
      </c>
      <c r="G25" s="6">
        <v>1107.22</v>
      </c>
    </row>
    <row r="26" spans="1:7" ht="24" customHeight="1" x14ac:dyDescent="0.2">
      <c r="A26" s="6" t="s">
        <v>15</v>
      </c>
      <c r="B26" s="6">
        <v>1023.95</v>
      </c>
      <c r="F26" s="6" t="s">
        <v>15</v>
      </c>
      <c r="G26" s="6">
        <v>1025.47</v>
      </c>
    </row>
    <row r="27" spans="1:7" ht="24" customHeight="1" x14ac:dyDescent="0.2">
      <c r="A27" s="6" t="s">
        <v>16</v>
      </c>
      <c r="B27" s="6">
        <v>1015.26</v>
      </c>
      <c r="F27" s="6" t="s">
        <v>16</v>
      </c>
      <c r="G27" s="6">
        <v>1014.42</v>
      </c>
    </row>
    <row r="28" spans="1:7" ht="24" customHeight="1" x14ac:dyDescent="0.2">
      <c r="A28" s="6" t="s">
        <v>17</v>
      </c>
      <c r="B28" s="6">
        <v>988.69</v>
      </c>
      <c r="F28" s="6" t="s">
        <v>17</v>
      </c>
      <c r="G28" s="6">
        <v>983.46</v>
      </c>
    </row>
    <row r="29" spans="1:7" ht="24" customHeight="1" x14ac:dyDescent="0.2">
      <c r="A29" s="6" t="s">
        <v>18</v>
      </c>
      <c r="B29" s="6">
        <v>1006.62</v>
      </c>
      <c r="F29" s="6" t="s">
        <v>18</v>
      </c>
      <c r="G29" s="6">
        <v>996.95</v>
      </c>
    </row>
    <row r="30" spans="1:7" ht="24" customHeight="1" x14ac:dyDescent="0.2">
      <c r="A30" s="6" t="s">
        <v>19</v>
      </c>
      <c r="B30" s="6">
        <v>2558.75</v>
      </c>
      <c r="F30" s="6" t="s">
        <v>19</v>
      </c>
      <c r="G30" s="6">
        <v>2560.41</v>
      </c>
    </row>
    <row r="31" spans="1:7" ht="24" customHeight="1" x14ac:dyDescent="0.2">
      <c r="A31" s="6" t="s">
        <v>21</v>
      </c>
      <c r="B31" s="6">
        <v>2461.42</v>
      </c>
      <c r="F31" s="6" t="s">
        <v>21</v>
      </c>
      <c r="G31" s="6">
        <v>2452.6800000000003</v>
      </c>
    </row>
    <row r="32" spans="1:7" ht="24" customHeight="1" x14ac:dyDescent="0.2">
      <c r="A32" s="6" t="s">
        <v>20</v>
      </c>
      <c r="B32" s="6">
        <v>2434.61</v>
      </c>
      <c r="F32" s="6" t="s">
        <v>20</v>
      </c>
      <c r="G32" s="6">
        <v>2425.9300000000003</v>
      </c>
    </row>
    <row r="33" spans="1:7" ht="24" customHeight="1" x14ac:dyDescent="0.2">
      <c r="A33" s="6" t="s">
        <v>22</v>
      </c>
      <c r="B33" s="6">
        <v>2755.33</v>
      </c>
      <c r="F33" s="6" t="s">
        <v>22</v>
      </c>
      <c r="G33" s="6">
        <v>2737.18</v>
      </c>
    </row>
    <row r="34" spans="1:7" ht="24" customHeight="1" x14ac:dyDescent="0.2">
      <c r="A34" s="6" t="s">
        <v>23</v>
      </c>
      <c r="B34" s="6">
        <v>2608.9699999999998</v>
      </c>
      <c r="F34" s="6" t="s">
        <v>23</v>
      </c>
      <c r="G34" s="6">
        <v>2572.7099999999996</v>
      </c>
    </row>
    <row r="35" spans="1:7" ht="24" customHeight="1" x14ac:dyDescent="0.2">
      <c r="A35" s="6" t="s">
        <v>81</v>
      </c>
      <c r="B35" s="6">
        <v>556.13</v>
      </c>
      <c r="F35" s="6" t="s">
        <v>81</v>
      </c>
      <c r="G35" s="6">
        <v>554.55999999999995</v>
      </c>
    </row>
    <row r="36" spans="1:7" ht="24" customHeight="1" x14ac:dyDescent="0.2">
      <c r="A36" s="15"/>
      <c r="B36" s="19"/>
      <c r="F36" s="15"/>
      <c r="G36" s="20"/>
    </row>
    <row r="37" spans="1:7" ht="24" customHeight="1" x14ac:dyDescent="0.2">
      <c r="A37" s="15"/>
      <c r="B37" s="19"/>
      <c r="F37" s="15"/>
      <c r="G37" s="20"/>
    </row>
    <row r="38" spans="1:7" ht="24" customHeight="1" x14ac:dyDescent="0.2">
      <c r="A38" s="15"/>
      <c r="B38" s="19"/>
      <c r="F38" s="15"/>
      <c r="G38" s="20"/>
    </row>
    <row r="39" spans="1:7" ht="24" customHeight="1" x14ac:dyDescent="0.2">
      <c r="A39" s="15"/>
      <c r="B39" s="19"/>
      <c r="F39" s="15"/>
      <c r="G39" s="20"/>
    </row>
    <row r="40" spans="1:7" ht="24" customHeight="1" x14ac:dyDescent="0.2">
      <c r="A40" s="15"/>
      <c r="B40" s="19"/>
      <c r="F40" s="15"/>
      <c r="G40" s="20"/>
    </row>
    <row r="41" spans="1:7" ht="24" customHeight="1" x14ac:dyDescent="0.2">
      <c r="A41" s="15"/>
      <c r="B41" s="19"/>
      <c r="F41" s="15"/>
      <c r="G41" s="15"/>
    </row>
    <row r="42" spans="1:7" ht="24" customHeight="1" x14ac:dyDescent="0.2">
      <c r="A42" s="15"/>
      <c r="B42" s="19"/>
      <c r="F42" s="21"/>
      <c r="G42" s="16"/>
    </row>
    <row r="43" spans="1:7" ht="24" customHeight="1" x14ac:dyDescent="0.2">
      <c r="F43" s="15"/>
      <c r="G43" s="19"/>
    </row>
    <row r="44" spans="1:7" ht="24" customHeight="1" x14ac:dyDescent="0.2">
      <c r="F44" s="15"/>
      <c r="G44" s="19"/>
    </row>
    <row r="45" spans="1:7" ht="24" customHeight="1" x14ac:dyDescent="0.2">
      <c r="F45" s="15"/>
      <c r="G45" s="19"/>
    </row>
    <row r="46" spans="1:7" ht="24" customHeight="1" x14ac:dyDescent="0.2">
      <c r="F46" s="15"/>
      <c r="G46" s="19"/>
    </row>
    <row r="47" spans="1:7" ht="24" customHeight="1" x14ac:dyDescent="0.2">
      <c r="F47" s="15"/>
      <c r="G47" s="19"/>
    </row>
    <row r="48" spans="1:7" ht="24" customHeight="1" x14ac:dyDescent="0.2">
      <c r="F48" s="15"/>
      <c r="G48" s="19"/>
    </row>
    <row r="49" spans="6:7" ht="24" customHeight="1" x14ac:dyDescent="0.2">
      <c r="F49" s="15"/>
      <c r="G49" s="19"/>
    </row>
    <row r="50" spans="6:7" ht="24" customHeight="1" x14ac:dyDescent="0.2">
      <c r="F50" s="15"/>
      <c r="G50" s="19"/>
    </row>
    <row r="51" spans="6:7" ht="24" customHeight="1" x14ac:dyDescent="0.2">
      <c r="F51" s="15"/>
      <c r="G51" s="19"/>
    </row>
    <row r="52" spans="6:7" ht="24" customHeight="1" x14ac:dyDescent="0.2">
      <c r="F52" s="15"/>
      <c r="G52" s="19"/>
    </row>
    <row r="53" spans="6:7" ht="24" customHeight="1" x14ac:dyDescent="0.2">
      <c r="F53" s="15"/>
      <c r="G53" s="15"/>
    </row>
  </sheetData>
  <mergeCells count="2">
    <mergeCell ref="A1:B1"/>
    <mergeCell ref="F1:G1"/>
  </mergeCells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>
    <tabColor theme="6" tint="0.39997558519241921"/>
  </sheetPr>
  <dimension ref="A1:G67"/>
  <sheetViews>
    <sheetView tabSelected="1" zoomScale="55" zoomScaleNormal="55" workbookViewId="0">
      <selection activeCell="C2" sqref="C1:C1048576"/>
    </sheetView>
  </sheetViews>
  <sheetFormatPr defaultColWidth="9.140625" defaultRowHeight="24" customHeight="1" x14ac:dyDescent="0.2"/>
  <cols>
    <col min="1" max="1" width="64.28515625" style="7" customWidth="1"/>
    <col min="2" max="2" width="26.140625" style="7" customWidth="1"/>
    <col min="3" max="3" width="9.140625" style="7"/>
    <col min="4" max="4" width="10.28515625" style="7" customWidth="1"/>
    <col min="5" max="5" width="9.140625" style="7"/>
    <col min="6" max="6" width="64.140625" style="7" customWidth="1"/>
    <col min="7" max="7" width="26.140625" style="7" customWidth="1"/>
    <col min="8" max="16384" width="9.140625" style="7"/>
  </cols>
  <sheetData>
    <row r="1" spans="1:7" ht="25.5" customHeight="1" x14ac:dyDescent="0.2">
      <c r="A1" s="36" t="s">
        <v>26</v>
      </c>
      <c r="B1" s="36"/>
      <c r="F1" s="37" t="s">
        <v>27</v>
      </c>
      <c r="G1" s="37"/>
    </row>
    <row r="2" spans="1:7" ht="24" customHeight="1" x14ac:dyDescent="0.2">
      <c r="A2" s="9" t="s">
        <v>87</v>
      </c>
      <c r="B2" s="3" t="s">
        <v>0</v>
      </c>
      <c r="F2" s="9" t="s">
        <v>92</v>
      </c>
      <c r="G2" s="3" t="s">
        <v>0</v>
      </c>
    </row>
    <row r="3" spans="1:7" ht="24" customHeight="1" x14ac:dyDescent="0.2">
      <c r="A3" s="6" t="s">
        <v>88</v>
      </c>
      <c r="B3" s="4">
        <v>2461</v>
      </c>
      <c r="F3" s="6" t="s">
        <v>89</v>
      </c>
      <c r="G3" s="4">
        <v>-7.91</v>
      </c>
    </row>
    <row r="4" spans="1:7" ht="24" customHeight="1" x14ac:dyDescent="0.2">
      <c r="A4" s="6" t="s">
        <v>89</v>
      </c>
      <c r="B4" s="4">
        <v>38</v>
      </c>
    </row>
    <row r="5" spans="1:7" ht="24" customHeight="1" x14ac:dyDescent="0.2">
      <c r="A5" s="15"/>
      <c r="B5" s="16"/>
      <c r="F5" s="9" t="s">
        <v>130</v>
      </c>
      <c r="G5" s="3" t="s">
        <v>0</v>
      </c>
    </row>
    <row r="6" spans="1:7" ht="24" customHeight="1" x14ac:dyDescent="0.2">
      <c r="A6" s="9" t="s">
        <v>90</v>
      </c>
      <c r="B6" s="3" t="s">
        <v>0</v>
      </c>
      <c r="F6" s="6" t="s">
        <v>89</v>
      </c>
      <c r="G6" s="4">
        <v>-133.44</v>
      </c>
    </row>
    <row r="7" spans="1:7" ht="24" customHeight="1" x14ac:dyDescent="0.2">
      <c r="A7" s="6" t="s">
        <v>9</v>
      </c>
      <c r="B7" s="6">
        <v>13.13</v>
      </c>
    </row>
    <row r="8" spans="1:7" ht="24" customHeight="1" x14ac:dyDescent="0.2">
      <c r="A8" s="6" t="s">
        <v>10</v>
      </c>
      <c r="B8" s="6">
        <v>31.69</v>
      </c>
      <c r="F8" s="9" t="s">
        <v>93</v>
      </c>
      <c r="G8" s="3" t="s">
        <v>0</v>
      </c>
    </row>
    <row r="9" spans="1:7" ht="24" customHeight="1" x14ac:dyDescent="0.2">
      <c r="A9" s="6" t="s">
        <v>11</v>
      </c>
      <c r="B9" s="6">
        <v>20.16</v>
      </c>
      <c r="F9" s="6" t="s">
        <v>9</v>
      </c>
      <c r="G9" s="6">
        <v>12.92</v>
      </c>
    </row>
    <row r="10" spans="1:7" ht="24" customHeight="1" x14ac:dyDescent="0.2">
      <c r="A10" s="6" t="s">
        <v>12</v>
      </c>
      <c r="B10" s="6">
        <v>20.6</v>
      </c>
      <c r="F10" s="6" t="s">
        <v>10</v>
      </c>
      <c r="G10" s="6">
        <v>30.810000000000002</v>
      </c>
    </row>
    <row r="11" spans="1:7" ht="24" customHeight="1" x14ac:dyDescent="0.2">
      <c r="A11" s="6" t="s">
        <v>13</v>
      </c>
      <c r="B11" s="6">
        <v>128</v>
      </c>
      <c r="F11" s="6" t="s">
        <v>11</v>
      </c>
      <c r="G11" s="6">
        <v>19.53</v>
      </c>
    </row>
    <row r="12" spans="1:7" ht="24" customHeight="1" x14ac:dyDescent="0.2">
      <c r="A12" s="6" t="s">
        <v>14</v>
      </c>
      <c r="B12" s="6">
        <v>57.99</v>
      </c>
      <c r="F12" s="6" t="s">
        <v>12</v>
      </c>
      <c r="G12" s="6">
        <v>19.740000000000002</v>
      </c>
    </row>
    <row r="13" spans="1:7" ht="24" customHeight="1" x14ac:dyDescent="0.2">
      <c r="A13" s="6" t="s">
        <v>15</v>
      </c>
      <c r="B13" s="6">
        <v>200.17</v>
      </c>
      <c r="F13" s="6" t="s">
        <v>13</v>
      </c>
      <c r="G13" s="6">
        <v>122.88</v>
      </c>
    </row>
    <row r="14" spans="1:7" ht="24" customHeight="1" x14ac:dyDescent="0.2">
      <c r="A14" s="6" t="s">
        <v>16</v>
      </c>
      <c r="B14" s="6">
        <v>126.89</v>
      </c>
      <c r="F14" s="6" t="s">
        <v>14</v>
      </c>
      <c r="G14" s="6">
        <v>55.370000000000005</v>
      </c>
    </row>
    <row r="15" spans="1:7" ht="24" customHeight="1" x14ac:dyDescent="0.2">
      <c r="A15" s="6" t="s">
        <v>17</v>
      </c>
      <c r="B15" s="6">
        <v>104.83</v>
      </c>
      <c r="F15" s="6" t="s">
        <v>15</v>
      </c>
      <c r="G15" s="6">
        <v>187.77999999999997</v>
      </c>
    </row>
    <row r="16" spans="1:7" ht="24" customHeight="1" x14ac:dyDescent="0.2">
      <c r="A16" s="6" t="s">
        <v>18</v>
      </c>
      <c r="B16" s="6">
        <v>603.16</v>
      </c>
      <c r="F16" s="6" t="s">
        <v>16</v>
      </c>
      <c r="G16" s="6">
        <v>118.05</v>
      </c>
    </row>
    <row r="17" spans="1:7" ht="24" customHeight="1" x14ac:dyDescent="0.2">
      <c r="A17" s="6" t="s">
        <v>19</v>
      </c>
      <c r="B17" s="6">
        <v>45.73</v>
      </c>
      <c r="F17" s="6" t="s">
        <v>17</v>
      </c>
      <c r="G17" s="6">
        <v>95.789999999999992</v>
      </c>
    </row>
    <row r="18" spans="1:7" ht="24" customHeight="1" x14ac:dyDescent="0.2">
      <c r="A18" s="6" t="s">
        <v>21</v>
      </c>
      <c r="B18" s="6">
        <v>134.82</v>
      </c>
      <c r="F18" s="6" t="s">
        <v>18</v>
      </c>
      <c r="G18" s="6">
        <v>525.29</v>
      </c>
    </row>
    <row r="19" spans="1:7" ht="24" customHeight="1" x14ac:dyDescent="0.2">
      <c r="A19" s="6" t="s">
        <v>20</v>
      </c>
      <c r="B19" s="6">
        <v>114.19</v>
      </c>
      <c r="F19" s="6" t="s">
        <v>19</v>
      </c>
      <c r="G19" s="6">
        <v>44.04</v>
      </c>
    </row>
    <row r="20" spans="1:7" ht="24" customHeight="1" x14ac:dyDescent="0.2">
      <c r="A20" s="6" t="s">
        <v>22</v>
      </c>
      <c r="B20" s="6">
        <v>98.89</v>
      </c>
      <c r="F20" s="6" t="s">
        <v>21</v>
      </c>
      <c r="G20" s="6">
        <v>128.63</v>
      </c>
    </row>
    <row r="21" spans="1:7" ht="24" customHeight="1" x14ac:dyDescent="0.2">
      <c r="A21" s="6" t="s">
        <v>23</v>
      </c>
      <c r="B21" s="6">
        <v>899.57</v>
      </c>
      <c r="F21" s="6" t="s">
        <v>20</v>
      </c>
      <c r="G21" s="6">
        <v>109.28</v>
      </c>
    </row>
    <row r="22" spans="1:7" ht="24" customHeight="1" x14ac:dyDescent="0.2">
      <c r="F22" s="6" t="s">
        <v>22</v>
      </c>
      <c r="G22" s="6">
        <v>91.210000000000008</v>
      </c>
    </row>
    <row r="23" spans="1:7" ht="24" customHeight="1" x14ac:dyDescent="0.2">
      <c r="A23" s="9" t="s">
        <v>91</v>
      </c>
      <c r="B23" s="3" t="s">
        <v>0</v>
      </c>
      <c r="F23" s="6" t="s">
        <v>23</v>
      </c>
      <c r="G23" s="6">
        <v>782.82</v>
      </c>
    </row>
    <row r="24" spans="1:7" ht="24" customHeight="1" x14ac:dyDescent="0.2">
      <c r="A24" s="6" t="s">
        <v>9</v>
      </c>
      <c r="B24" s="6">
        <v>-0.8</v>
      </c>
    </row>
    <row r="25" spans="1:7" ht="24" customHeight="1" x14ac:dyDescent="0.2">
      <c r="A25" s="6" t="s">
        <v>10</v>
      </c>
      <c r="B25" s="6">
        <v>-1.69</v>
      </c>
      <c r="F25" s="9" t="s">
        <v>114</v>
      </c>
      <c r="G25" s="3" t="s">
        <v>0</v>
      </c>
    </row>
    <row r="26" spans="1:7" ht="24" customHeight="1" x14ac:dyDescent="0.2">
      <c r="A26" s="6" t="s">
        <v>11</v>
      </c>
      <c r="B26" s="6">
        <v>-0.38</v>
      </c>
      <c r="F26" s="6" t="s">
        <v>9</v>
      </c>
      <c r="G26" s="6">
        <v>-0.8</v>
      </c>
    </row>
    <row r="27" spans="1:7" ht="24" customHeight="1" x14ac:dyDescent="0.2">
      <c r="A27" s="6" t="s">
        <v>12</v>
      </c>
      <c r="B27" s="6">
        <v>-1.1000000000000001</v>
      </c>
      <c r="F27" s="6" t="s">
        <v>10</v>
      </c>
      <c r="G27" s="6">
        <v>-1.7</v>
      </c>
    </row>
    <row r="28" spans="1:7" ht="24" customHeight="1" x14ac:dyDescent="0.2">
      <c r="A28" s="6" t="s">
        <v>13</v>
      </c>
      <c r="B28" s="6">
        <v>-2.31</v>
      </c>
      <c r="F28" s="6" t="s">
        <v>11</v>
      </c>
      <c r="G28" s="6">
        <v>-0.38</v>
      </c>
    </row>
    <row r="29" spans="1:7" ht="24" customHeight="1" x14ac:dyDescent="0.2">
      <c r="A29" s="6" t="s">
        <v>14</v>
      </c>
      <c r="B29" s="6">
        <v>0.39</v>
      </c>
      <c r="F29" s="6" t="s">
        <v>12</v>
      </c>
      <c r="G29" s="6">
        <v>-1.1000000000000001</v>
      </c>
    </row>
    <row r="30" spans="1:7" ht="24" customHeight="1" x14ac:dyDescent="0.2">
      <c r="A30" s="6" t="s">
        <v>15</v>
      </c>
      <c r="B30" s="6">
        <v>2.17</v>
      </c>
      <c r="F30" s="6" t="s">
        <v>13</v>
      </c>
      <c r="G30" s="6">
        <v>-2.2800000000000002</v>
      </c>
    </row>
    <row r="31" spans="1:7" ht="24" customHeight="1" x14ac:dyDescent="0.2">
      <c r="A31" s="6" t="s">
        <v>16</v>
      </c>
      <c r="B31" s="6">
        <v>0.76</v>
      </c>
      <c r="F31" s="6" t="s">
        <v>14</v>
      </c>
      <c r="G31" s="6">
        <v>0.34</v>
      </c>
    </row>
    <row r="32" spans="1:7" ht="24" customHeight="1" x14ac:dyDescent="0.2">
      <c r="A32" s="6" t="s">
        <v>17</v>
      </c>
      <c r="B32" s="6">
        <v>0.81</v>
      </c>
      <c r="F32" s="6" t="s">
        <v>15</v>
      </c>
      <c r="G32" s="6">
        <v>1.8599999999999999</v>
      </c>
    </row>
    <row r="33" spans="1:7" ht="24" customHeight="1" x14ac:dyDescent="0.2">
      <c r="A33" s="6" t="s">
        <v>18</v>
      </c>
      <c r="B33" s="6">
        <v>7.72</v>
      </c>
      <c r="F33" s="6" t="s">
        <v>16</v>
      </c>
      <c r="G33" s="6">
        <v>0.66</v>
      </c>
    </row>
    <row r="34" spans="1:7" ht="24" customHeight="1" x14ac:dyDescent="0.2">
      <c r="A34" s="6" t="s">
        <v>19</v>
      </c>
      <c r="B34" s="6">
        <v>1.07</v>
      </c>
      <c r="F34" s="6" t="s">
        <v>17</v>
      </c>
      <c r="G34" s="6">
        <v>0.6100000000000001</v>
      </c>
    </row>
    <row r="35" spans="1:7" ht="24" customHeight="1" x14ac:dyDescent="0.2">
      <c r="A35" s="6" t="s">
        <v>21</v>
      </c>
      <c r="B35" s="6">
        <v>4.5999999999999996</v>
      </c>
      <c r="F35" s="6" t="s">
        <v>18</v>
      </c>
      <c r="G35" s="6">
        <v>6.01</v>
      </c>
    </row>
    <row r="36" spans="1:7" ht="24" customHeight="1" x14ac:dyDescent="0.2">
      <c r="A36" s="6" t="s">
        <v>20</v>
      </c>
      <c r="B36" s="6">
        <v>1.55</v>
      </c>
      <c r="F36" s="6" t="s">
        <v>19</v>
      </c>
      <c r="G36" s="6">
        <v>0.97000000000000008</v>
      </c>
    </row>
    <row r="37" spans="1:7" ht="24" customHeight="1" x14ac:dyDescent="0.2">
      <c r="A37" s="6" t="s">
        <v>22</v>
      </c>
      <c r="B37" s="6">
        <v>2.95</v>
      </c>
      <c r="F37" s="6" t="s">
        <v>21</v>
      </c>
      <c r="G37" s="6">
        <v>3.9899999999999998</v>
      </c>
    </row>
    <row r="38" spans="1:7" ht="24" customHeight="1" x14ac:dyDescent="0.2">
      <c r="A38" s="6" t="s">
        <v>23</v>
      </c>
      <c r="B38" s="6">
        <v>24.53</v>
      </c>
      <c r="F38" s="6" t="s">
        <v>20</v>
      </c>
      <c r="G38" s="6">
        <v>1.33</v>
      </c>
    </row>
    <row r="39" spans="1:7" ht="24" customHeight="1" x14ac:dyDescent="0.2">
      <c r="A39" s="15"/>
      <c r="B39" s="19"/>
      <c r="F39" s="6" t="s">
        <v>22</v>
      </c>
      <c r="G39" s="6">
        <v>2.5100000000000002</v>
      </c>
    </row>
    <row r="40" spans="1:7" ht="24" customHeight="1" x14ac:dyDescent="0.2">
      <c r="A40" s="9" t="s">
        <v>95</v>
      </c>
      <c r="B40" s="3" t="s">
        <v>0</v>
      </c>
      <c r="F40" s="6" t="s">
        <v>23</v>
      </c>
      <c r="G40" s="6">
        <v>19.87</v>
      </c>
    </row>
    <row r="41" spans="1:7" ht="24" customHeight="1" x14ac:dyDescent="0.2">
      <c r="A41" s="6" t="s">
        <v>94</v>
      </c>
      <c r="B41" s="6">
        <v>12121</v>
      </c>
      <c r="F41" s="15"/>
      <c r="G41" s="20"/>
    </row>
    <row r="42" spans="1:7" ht="24" customHeight="1" x14ac:dyDescent="0.2">
      <c r="F42" s="9" t="s">
        <v>97</v>
      </c>
      <c r="G42" s="3" t="s">
        <v>0</v>
      </c>
    </row>
    <row r="43" spans="1:7" ht="24" customHeight="1" x14ac:dyDescent="0.2">
      <c r="F43" s="6" t="s">
        <v>96</v>
      </c>
      <c r="G43" s="22">
        <v>11502</v>
      </c>
    </row>
    <row r="44" spans="1:7" ht="24" customHeight="1" x14ac:dyDescent="0.2">
      <c r="F44" s="6" t="s">
        <v>98</v>
      </c>
      <c r="G44" s="22">
        <v>619</v>
      </c>
    </row>
    <row r="45" spans="1:7" ht="24" customHeight="1" x14ac:dyDescent="0.2">
      <c r="F45" s="15"/>
      <c r="G45" s="19"/>
    </row>
    <row r="46" spans="1:7" ht="24" customHeight="1" x14ac:dyDescent="0.2">
      <c r="F46" s="15"/>
      <c r="G46" s="19"/>
    </row>
    <row r="47" spans="1:7" ht="24" customHeight="1" x14ac:dyDescent="0.2">
      <c r="F47" s="15"/>
      <c r="G47" s="19"/>
    </row>
    <row r="48" spans="1:7" ht="24" customHeight="1" x14ac:dyDescent="0.2">
      <c r="F48" s="15"/>
      <c r="G48" s="19"/>
    </row>
    <row r="49" spans="6:7" ht="24" customHeight="1" x14ac:dyDescent="0.2">
      <c r="F49" s="15"/>
      <c r="G49" s="19"/>
    </row>
    <row r="50" spans="6:7" ht="24" customHeight="1" x14ac:dyDescent="0.2">
      <c r="F50" s="15"/>
      <c r="G50" s="19"/>
    </row>
    <row r="51" spans="6:7" ht="24" customHeight="1" x14ac:dyDescent="0.2">
      <c r="F51" s="15"/>
      <c r="G51" s="19"/>
    </row>
    <row r="52" spans="6:7" ht="24" customHeight="1" x14ac:dyDescent="0.2">
      <c r="F52" s="15"/>
      <c r="G52" s="19"/>
    </row>
    <row r="53" spans="6:7" ht="24" customHeight="1" x14ac:dyDescent="0.2">
      <c r="F53" s="15"/>
      <c r="G53" s="15"/>
    </row>
    <row r="54" spans="6:7" ht="24" customHeight="1" x14ac:dyDescent="0.2">
      <c r="F54" s="15"/>
      <c r="G54" s="15"/>
    </row>
    <row r="55" spans="6:7" ht="24" customHeight="1" x14ac:dyDescent="0.2">
      <c r="F55" s="15"/>
      <c r="G55" s="15"/>
    </row>
    <row r="56" spans="6:7" ht="24" customHeight="1" x14ac:dyDescent="0.2">
      <c r="F56" s="15"/>
      <c r="G56" s="15"/>
    </row>
    <row r="57" spans="6:7" ht="24" customHeight="1" x14ac:dyDescent="0.2">
      <c r="F57" s="15"/>
      <c r="G57" s="15"/>
    </row>
    <row r="58" spans="6:7" ht="24" customHeight="1" x14ac:dyDescent="0.2">
      <c r="F58" s="15"/>
      <c r="G58" s="15"/>
    </row>
    <row r="59" spans="6:7" ht="24" customHeight="1" x14ac:dyDescent="0.2">
      <c r="F59" s="15"/>
      <c r="G59" s="15"/>
    </row>
    <row r="60" spans="6:7" ht="24" customHeight="1" x14ac:dyDescent="0.2">
      <c r="F60" s="15"/>
      <c r="G60" s="15"/>
    </row>
    <row r="61" spans="6:7" ht="24" customHeight="1" x14ac:dyDescent="0.2">
      <c r="F61" s="15"/>
      <c r="G61" s="15"/>
    </row>
    <row r="62" spans="6:7" ht="24" customHeight="1" x14ac:dyDescent="0.2">
      <c r="F62" s="15"/>
      <c r="G62" s="15"/>
    </row>
    <row r="63" spans="6:7" ht="24" customHeight="1" x14ac:dyDescent="0.2">
      <c r="F63" s="15"/>
      <c r="G63" s="15"/>
    </row>
    <row r="64" spans="6:7" ht="24" customHeight="1" x14ac:dyDescent="0.2">
      <c r="F64" s="15"/>
      <c r="G64" s="15"/>
    </row>
    <row r="65" spans="6:7" ht="24" customHeight="1" x14ac:dyDescent="0.2">
      <c r="F65" s="15"/>
      <c r="G65" s="15"/>
    </row>
    <row r="66" spans="6:7" ht="24" customHeight="1" x14ac:dyDescent="0.2">
      <c r="F66" s="15"/>
      <c r="G66" s="15"/>
    </row>
    <row r="67" spans="6:7" ht="24" customHeight="1" x14ac:dyDescent="0.2">
      <c r="F67" s="15"/>
      <c r="G67" s="15"/>
    </row>
  </sheetData>
  <mergeCells count="2">
    <mergeCell ref="A1:B1"/>
    <mergeCell ref="F1:G1"/>
  </mergeCells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6" tint="-0.24994659260841701"/>
  </sheetPr>
  <dimension ref="A1:G67"/>
  <sheetViews>
    <sheetView zoomScale="70" zoomScaleNormal="70" workbookViewId="0">
      <selection sqref="A1:B1"/>
    </sheetView>
  </sheetViews>
  <sheetFormatPr defaultColWidth="9.140625" defaultRowHeight="24" customHeight="1" x14ac:dyDescent="0.2"/>
  <cols>
    <col min="1" max="1" width="64.28515625" style="7" customWidth="1"/>
    <col min="2" max="2" width="26.140625" style="7" customWidth="1"/>
    <col min="3" max="3" width="9.140625" style="7"/>
    <col min="4" max="4" width="10.28515625" style="7" customWidth="1"/>
    <col min="5" max="5" width="9.140625" style="7"/>
    <col min="6" max="6" width="64.140625" style="7" customWidth="1"/>
    <col min="7" max="7" width="26.140625" style="7" customWidth="1"/>
    <col min="8" max="16384" width="9.140625" style="7"/>
  </cols>
  <sheetData>
    <row r="1" spans="1:7" ht="25.5" customHeight="1" x14ac:dyDescent="0.2">
      <c r="A1" s="36" t="s">
        <v>26</v>
      </c>
      <c r="B1" s="36"/>
      <c r="F1" s="36" t="s">
        <v>27</v>
      </c>
      <c r="G1" s="36"/>
    </row>
    <row r="2" spans="1:7" ht="24" customHeight="1" x14ac:dyDescent="0.2">
      <c r="A2" s="9" t="s">
        <v>99</v>
      </c>
      <c r="B2" s="3" t="s">
        <v>0</v>
      </c>
      <c r="F2" s="9" t="s">
        <v>100</v>
      </c>
      <c r="G2" s="3" t="s">
        <v>0</v>
      </c>
    </row>
    <row r="3" spans="1:7" ht="24" customHeight="1" x14ac:dyDescent="0.2">
      <c r="A3" s="6" t="s">
        <v>101</v>
      </c>
      <c r="B3" s="4">
        <v>9988</v>
      </c>
      <c r="F3" s="6" t="s">
        <v>101</v>
      </c>
      <c r="G3" s="4">
        <v>9552</v>
      </c>
    </row>
    <row r="4" spans="1:7" ht="24" customHeight="1" x14ac:dyDescent="0.2">
      <c r="A4" s="6" t="s">
        <v>102</v>
      </c>
      <c r="B4" s="4">
        <v>2524</v>
      </c>
      <c r="F4" s="6" t="s">
        <v>102</v>
      </c>
      <c r="G4" s="4">
        <v>2423</v>
      </c>
    </row>
    <row r="5" spans="1:7" ht="24" customHeight="1" x14ac:dyDescent="0.2">
      <c r="A5" s="6" t="s">
        <v>103</v>
      </c>
      <c r="B5" s="4">
        <v>2210</v>
      </c>
      <c r="F5" s="6" t="s">
        <v>103</v>
      </c>
      <c r="G5" s="4">
        <v>2110</v>
      </c>
    </row>
    <row r="6" spans="1:7" ht="24" customHeight="1" x14ac:dyDescent="0.2">
      <c r="A6" s="6" t="s">
        <v>104</v>
      </c>
      <c r="B6" s="4">
        <v>5254</v>
      </c>
      <c r="F6" s="6" t="s">
        <v>104</v>
      </c>
      <c r="G6" s="4">
        <v>5019</v>
      </c>
    </row>
    <row r="7" spans="1:7" ht="24" customHeight="1" x14ac:dyDescent="0.2">
      <c r="A7" s="15"/>
      <c r="B7" s="15"/>
      <c r="F7" s="15"/>
      <c r="G7" s="15"/>
    </row>
    <row r="8" spans="1:7" ht="24" customHeight="1" x14ac:dyDescent="0.2">
      <c r="A8" s="15"/>
      <c r="B8" s="15"/>
      <c r="F8" s="15"/>
      <c r="G8" s="15"/>
    </row>
    <row r="9" spans="1:7" ht="24" customHeight="1" x14ac:dyDescent="0.2">
      <c r="A9" s="15"/>
      <c r="B9" s="15"/>
      <c r="F9" s="15"/>
      <c r="G9" s="15"/>
    </row>
    <row r="10" spans="1:7" ht="24" customHeight="1" x14ac:dyDescent="0.2">
      <c r="A10" s="15"/>
      <c r="B10" s="15"/>
      <c r="F10" s="15"/>
      <c r="G10" s="15"/>
    </row>
    <row r="11" spans="1:7" ht="24" customHeight="1" x14ac:dyDescent="0.2">
      <c r="A11" s="15"/>
      <c r="B11" s="15"/>
      <c r="F11" s="15"/>
      <c r="G11" s="15"/>
    </row>
    <row r="12" spans="1:7" ht="24" customHeight="1" x14ac:dyDescent="0.2">
      <c r="A12" s="15"/>
      <c r="B12" s="15"/>
      <c r="F12" s="15"/>
      <c r="G12" s="15"/>
    </row>
    <row r="13" spans="1:7" ht="24" customHeight="1" x14ac:dyDescent="0.2">
      <c r="A13" s="15"/>
      <c r="B13" s="15"/>
      <c r="F13" s="15"/>
      <c r="G13" s="15"/>
    </row>
    <row r="14" spans="1:7" ht="24" customHeight="1" x14ac:dyDescent="0.2">
      <c r="A14" s="15"/>
      <c r="B14" s="15"/>
      <c r="F14" s="15"/>
      <c r="G14" s="15"/>
    </row>
    <row r="15" spans="1:7" ht="24" customHeight="1" x14ac:dyDescent="0.2">
      <c r="A15" s="15"/>
      <c r="B15" s="15"/>
      <c r="F15" s="15"/>
      <c r="G15" s="15"/>
    </row>
    <row r="16" spans="1:7" ht="24" customHeight="1" x14ac:dyDescent="0.2">
      <c r="A16" s="15"/>
      <c r="B16" s="15"/>
      <c r="F16" s="15"/>
      <c r="G16" s="15"/>
    </row>
    <row r="17" spans="1:7" ht="24" customHeight="1" x14ac:dyDescent="0.2">
      <c r="A17" s="15"/>
      <c r="B17" s="15"/>
      <c r="F17" s="15"/>
      <c r="G17" s="15"/>
    </row>
    <row r="18" spans="1:7" ht="24" customHeight="1" x14ac:dyDescent="0.2">
      <c r="A18" s="15"/>
      <c r="B18" s="15"/>
      <c r="F18" s="15"/>
      <c r="G18" s="15"/>
    </row>
    <row r="19" spans="1:7" ht="24" customHeight="1" x14ac:dyDescent="0.2">
      <c r="A19" s="15"/>
      <c r="B19" s="15"/>
      <c r="F19" s="15"/>
      <c r="G19" s="15"/>
    </row>
    <row r="20" spans="1:7" ht="24" customHeight="1" x14ac:dyDescent="0.2">
      <c r="A20" s="15"/>
      <c r="B20" s="15"/>
      <c r="F20" s="15"/>
      <c r="G20" s="15"/>
    </row>
    <row r="21" spans="1:7" ht="24" customHeight="1" x14ac:dyDescent="0.2">
      <c r="A21" s="15"/>
      <c r="B21" s="15"/>
      <c r="F21" s="15"/>
      <c r="G21" s="15"/>
    </row>
    <row r="22" spans="1:7" ht="24" customHeight="1" x14ac:dyDescent="0.2">
      <c r="A22" s="15"/>
      <c r="B22" s="15"/>
      <c r="F22" s="15"/>
      <c r="G22" s="15"/>
    </row>
    <row r="23" spans="1:7" ht="24" customHeight="1" x14ac:dyDescent="0.2">
      <c r="A23" s="21"/>
      <c r="B23" s="16"/>
      <c r="F23" s="21"/>
      <c r="G23" s="16"/>
    </row>
    <row r="24" spans="1:7" ht="24" customHeight="1" x14ac:dyDescent="0.2">
      <c r="A24" s="15"/>
      <c r="B24" s="15"/>
      <c r="F24" s="15"/>
      <c r="G24" s="15"/>
    </row>
    <row r="25" spans="1:7" ht="24" customHeight="1" x14ac:dyDescent="0.2">
      <c r="A25" s="15"/>
      <c r="B25" s="15"/>
      <c r="F25" s="15"/>
      <c r="G25" s="15"/>
    </row>
    <row r="26" spans="1:7" ht="24" customHeight="1" x14ac:dyDescent="0.2">
      <c r="A26" s="15"/>
      <c r="B26" s="15"/>
      <c r="F26" s="15"/>
      <c r="G26" s="15"/>
    </row>
    <row r="27" spans="1:7" ht="24" customHeight="1" x14ac:dyDescent="0.2">
      <c r="A27" s="15"/>
      <c r="B27" s="15"/>
      <c r="F27" s="15"/>
      <c r="G27" s="15"/>
    </row>
    <row r="28" spans="1:7" ht="24" customHeight="1" x14ac:dyDescent="0.2">
      <c r="A28" s="15"/>
      <c r="B28" s="15"/>
      <c r="F28" s="15"/>
      <c r="G28" s="15"/>
    </row>
    <row r="29" spans="1:7" ht="24" customHeight="1" x14ac:dyDescent="0.2">
      <c r="A29" s="15"/>
      <c r="B29" s="15"/>
      <c r="F29" s="15"/>
      <c r="G29" s="15"/>
    </row>
    <row r="30" spans="1:7" ht="24" customHeight="1" x14ac:dyDescent="0.2">
      <c r="A30" s="15"/>
      <c r="B30" s="15"/>
      <c r="F30" s="15"/>
      <c r="G30" s="15"/>
    </row>
    <row r="31" spans="1:7" ht="24" customHeight="1" x14ac:dyDescent="0.2">
      <c r="A31" s="15"/>
      <c r="B31" s="15"/>
      <c r="F31" s="15"/>
      <c r="G31" s="15"/>
    </row>
    <row r="32" spans="1:7" ht="24" customHeight="1" x14ac:dyDescent="0.2">
      <c r="A32" s="15"/>
      <c r="B32" s="15"/>
      <c r="F32" s="15"/>
      <c r="G32" s="15"/>
    </row>
    <row r="33" spans="1:7" ht="24" customHeight="1" x14ac:dyDescent="0.2">
      <c r="A33" s="15"/>
      <c r="B33" s="15"/>
      <c r="F33" s="15"/>
      <c r="G33" s="15"/>
    </row>
    <row r="34" spans="1:7" ht="24" customHeight="1" x14ac:dyDescent="0.2">
      <c r="A34" s="15"/>
      <c r="B34" s="15"/>
      <c r="F34" s="15"/>
      <c r="G34" s="15"/>
    </row>
    <row r="35" spans="1:7" ht="24" customHeight="1" x14ac:dyDescent="0.2">
      <c r="A35" s="15"/>
      <c r="B35" s="15"/>
      <c r="F35" s="15"/>
      <c r="G35" s="15"/>
    </row>
    <row r="36" spans="1:7" ht="24" customHeight="1" x14ac:dyDescent="0.2">
      <c r="A36" s="15"/>
      <c r="B36" s="15"/>
      <c r="F36" s="15"/>
      <c r="G36" s="15"/>
    </row>
    <row r="37" spans="1:7" ht="24" customHeight="1" x14ac:dyDescent="0.2">
      <c r="A37" s="15"/>
      <c r="B37" s="15"/>
      <c r="F37" s="15"/>
      <c r="G37" s="15"/>
    </row>
    <row r="38" spans="1:7" ht="24" customHeight="1" x14ac:dyDescent="0.2">
      <c r="A38" s="15"/>
      <c r="B38" s="15"/>
      <c r="F38" s="15"/>
      <c r="G38" s="15"/>
    </row>
    <row r="39" spans="1:7" ht="24" customHeight="1" x14ac:dyDescent="0.2">
      <c r="A39" s="15"/>
      <c r="B39" s="19"/>
      <c r="F39" s="15"/>
      <c r="G39" s="20"/>
    </row>
    <row r="40" spans="1:7" ht="24" customHeight="1" x14ac:dyDescent="0.2">
      <c r="A40" s="21"/>
      <c r="B40" s="16"/>
      <c r="F40" s="21"/>
      <c r="G40" s="16"/>
    </row>
    <row r="41" spans="1:7" ht="24" customHeight="1" x14ac:dyDescent="0.2">
      <c r="A41" s="15"/>
      <c r="B41" s="15"/>
      <c r="F41" s="15"/>
      <c r="G41" s="23"/>
    </row>
    <row r="42" spans="1:7" ht="24" customHeight="1" x14ac:dyDescent="0.2">
      <c r="A42" s="15"/>
      <c r="B42" s="15"/>
      <c r="F42" s="15"/>
      <c r="G42" s="23"/>
    </row>
    <row r="43" spans="1:7" ht="24" customHeight="1" x14ac:dyDescent="0.2">
      <c r="A43" s="15"/>
      <c r="B43" s="15"/>
      <c r="F43" s="15"/>
      <c r="G43" s="19"/>
    </row>
    <row r="44" spans="1:7" ht="24" customHeight="1" x14ac:dyDescent="0.2">
      <c r="A44" s="15"/>
      <c r="B44" s="15"/>
      <c r="F44" s="15"/>
      <c r="G44" s="19"/>
    </row>
    <row r="45" spans="1:7" ht="24" customHeight="1" x14ac:dyDescent="0.2">
      <c r="A45" s="15"/>
      <c r="B45" s="15"/>
      <c r="F45" s="15"/>
      <c r="G45" s="19"/>
    </row>
    <row r="46" spans="1:7" ht="24" customHeight="1" x14ac:dyDescent="0.2">
      <c r="A46" s="15"/>
      <c r="B46" s="15"/>
      <c r="F46" s="15"/>
      <c r="G46" s="19"/>
    </row>
    <row r="47" spans="1:7" ht="24" customHeight="1" x14ac:dyDescent="0.2">
      <c r="A47" s="15"/>
      <c r="B47" s="15"/>
      <c r="F47" s="15"/>
      <c r="G47" s="19"/>
    </row>
    <row r="48" spans="1:7" ht="24" customHeight="1" x14ac:dyDescent="0.2">
      <c r="A48" s="15"/>
      <c r="B48" s="15"/>
      <c r="F48" s="15"/>
      <c r="G48" s="19"/>
    </row>
    <row r="49" spans="1:7" ht="24" customHeight="1" x14ac:dyDescent="0.2">
      <c r="A49" s="15"/>
      <c r="B49" s="15"/>
      <c r="F49" s="15"/>
      <c r="G49" s="19"/>
    </row>
    <row r="50" spans="1:7" ht="24" customHeight="1" x14ac:dyDescent="0.2">
      <c r="A50" s="15"/>
      <c r="B50" s="15"/>
      <c r="F50" s="15"/>
      <c r="G50" s="19"/>
    </row>
    <row r="51" spans="1:7" ht="24" customHeight="1" x14ac:dyDescent="0.2">
      <c r="A51" s="15"/>
      <c r="B51" s="15"/>
      <c r="F51" s="15"/>
      <c r="G51" s="19"/>
    </row>
    <row r="52" spans="1:7" ht="24" customHeight="1" x14ac:dyDescent="0.2">
      <c r="A52" s="15"/>
      <c r="B52" s="15"/>
      <c r="F52" s="15"/>
      <c r="G52" s="19"/>
    </row>
    <row r="53" spans="1:7" ht="24" customHeight="1" x14ac:dyDescent="0.2">
      <c r="A53" s="15"/>
      <c r="B53" s="15"/>
      <c r="F53" s="15"/>
      <c r="G53" s="15"/>
    </row>
    <row r="54" spans="1:7" ht="24" customHeight="1" x14ac:dyDescent="0.2">
      <c r="A54" s="15"/>
      <c r="B54" s="15"/>
      <c r="F54" s="15"/>
      <c r="G54" s="15"/>
    </row>
    <row r="55" spans="1:7" ht="24" customHeight="1" x14ac:dyDescent="0.2">
      <c r="A55" s="15"/>
      <c r="B55" s="15"/>
      <c r="F55" s="15"/>
      <c r="G55" s="15"/>
    </row>
    <row r="56" spans="1:7" ht="24" customHeight="1" x14ac:dyDescent="0.2">
      <c r="A56" s="15"/>
      <c r="B56" s="15"/>
      <c r="F56" s="15"/>
      <c r="G56" s="15"/>
    </row>
    <row r="57" spans="1:7" ht="24" customHeight="1" x14ac:dyDescent="0.2">
      <c r="A57" s="15"/>
      <c r="B57" s="15"/>
      <c r="F57" s="15"/>
      <c r="G57" s="15"/>
    </row>
    <row r="58" spans="1:7" ht="24" customHeight="1" x14ac:dyDescent="0.2">
      <c r="F58" s="15"/>
      <c r="G58" s="15"/>
    </row>
    <row r="59" spans="1:7" ht="24" customHeight="1" x14ac:dyDescent="0.2">
      <c r="F59" s="15"/>
      <c r="G59" s="15"/>
    </row>
    <row r="60" spans="1:7" ht="24" customHeight="1" x14ac:dyDescent="0.2">
      <c r="F60" s="15"/>
      <c r="G60" s="15"/>
    </row>
    <row r="61" spans="1:7" ht="24" customHeight="1" x14ac:dyDescent="0.2">
      <c r="F61" s="15"/>
      <c r="G61" s="15"/>
    </row>
    <row r="62" spans="1:7" ht="24" customHeight="1" x14ac:dyDescent="0.2">
      <c r="F62" s="15"/>
      <c r="G62" s="15"/>
    </row>
    <row r="63" spans="1:7" ht="24" customHeight="1" x14ac:dyDescent="0.2">
      <c r="F63" s="15"/>
      <c r="G63" s="15"/>
    </row>
    <row r="64" spans="1:7" ht="24" customHeight="1" x14ac:dyDescent="0.2">
      <c r="F64" s="15"/>
      <c r="G64" s="15"/>
    </row>
    <row r="65" spans="6:7" ht="24" customHeight="1" x14ac:dyDescent="0.2">
      <c r="F65" s="15"/>
      <c r="G65" s="15"/>
    </row>
    <row r="66" spans="6:7" ht="24" customHeight="1" x14ac:dyDescent="0.2">
      <c r="F66" s="15"/>
      <c r="G66" s="15"/>
    </row>
    <row r="67" spans="6:7" ht="24" customHeight="1" x14ac:dyDescent="0.2">
      <c r="F67" s="15"/>
      <c r="G67" s="15"/>
    </row>
  </sheetData>
  <mergeCells count="2">
    <mergeCell ref="A1:B1"/>
    <mergeCell ref="F1:G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theme="6" tint="-0.49995422223578601"/>
  </sheetPr>
  <dimension ref="A1:G17"/>
  <sheetViews>
    <sheetView workbookViewId="0">
      <selection activeCell="F33" sqref="F33"/>
    </sheetView>
  </sheetViews>
  <sheetFormatPr defaultColWidth="8.85546875" defaultRowHeight="12.75" x14ac:dyDescent="0.2"/>
  <cols>
    <col min="1" max="1" width="15.140625" style="1" customWidth="1"/>
    <col min="2" max="8" width="23.5703125" style="1" customWidth="1"/>
    <col min="9" max="16384" width="8.85546875" style="1"/>
  </cols>
  <sheetData>
    <row r="1" spans="1:7" x14ac:dyDescent="0.2">
      <c r="A1" s="25" t="s">
        <v>0</v>
      </c>
      <c r="B1" s="26" t="s">
        <v>110</v>
      </c>
      <c r="C1" s="26" t="s">
        <v>111</v>
      </c>
      <c r="D1" s="26" t="s">
        <v>112</v>
      </c>
      <c r="E1" s="26" t="s">
        <v>113</v>
      </c>
    </row>
    <row r="2" spans="1:7" x14ac:dyDescent="0.2">
      <c r="A2" s="26" t="s">
        <v>105</v>
      </c>
      <c r="B2" s="26">
        <v>-1.1000000000000001</v>
      </c>
      <c r="C2" s="26">
        <v>-30.81</v>
      </c>
      <c r="D2" s="26">
        <v>-67533.23</v>
      </c>
      <c r="E2" s="26">
        <v>-42.9</v>
      </c>
      <c r="F2" s="24"/>
    </row>
    <row r="3" spans="1:7" x14ac:dyDescent="0.2">
      <c r="A3" s="26" t="s">
        <v>106</v>
      </c>
      <c r="B3" s="26">
        <v>-3.99</v>
      </c>
      <c r="C3" s="26">
        <v>-117.45</v>
      </c>
      <c r="D3" s="26">
        <v>-272160.34000000003</v>
      </c>
      <c r="E3" s="26">
        <v>-187.64</v>
      </c>
    </row>
    <row r="4" spans="1:7" x14ac:dyDescent="0.2">
      <c r="A4" s="26" t="s">
        <v>107</v>
      </c>
      <c r="B4" s="26">
        <v>-8.35</v>
      </c>
      <c r="C4" s="26">
        <v>-255.68</v>
      </c>
      <c r="D4" s="26">
        <v>-618557.56000000006</v>
      </c>
      <c r="E4" s="26">
        <v>-436.15</v>
      </c>
    </row>
    <row r="5" spans="1:7" x14ac:dyDescent="0.2">
      <c r="A5" s="26" t="s">
        <v>108</v>
      </c>
      <c r="B5" s="26">
        <v>-13.5</v>
      </c>
      <c r="C5" s="26">
        <v>-422.43</v>
      </c>
      <c r="D5" s="26">
        <v>-1064699</v>
      </c>
      <c r="E5" s="26">
        <v>-764.23</v>
      </c>
    </row>
    <row r="6" spans="1:7" x14ac:dyDescent="0.2">
      <c r="A6" s="26" t="s">
        <v>109</v>
      </c>
      <c r="B6" s="26">
        <v>-18.96</v>
      </c>
      <c r="C6" s="26">
        <v>-609.19000000000005</v>
      </c>
      <c r="D6" s="26">
        <v>-1572253.13</v>
      </c>
      <c r="E6" s="26">
        <v>-1139.94</v>
      </c>
    </row>
    <row r="9" spans="1:7" x14ac:dyDescent="0.2">
      <c r="B9" s="28"/>
      <c r="C9" s="28"/>
      <c r="D9" s="28"/>
      <c r="E9" s="28"/>
      <c r="F9" s="28"/>
      <c r="G9" s="28"/>
    </row>
    <row r="10" spans="1:7" x14ac:dyDescent="0.2">
      <c r="B10" s="27"/>
      <c r="C10" s="27"/>
      <c r="D10" s="27"/>
      <c r="E10" s="27"/>
      <c r="F10" s="27"/>
      <c r="G10" s="28"/>
    </row>
    <row r="11" spans="1:7" x14ac:dyDescent="0.2">
      <c r="B11" s="27"/>
      <c r="C11" s="27"/>
      <c r="D11" s="27"/>
      <c r="E11" s="27"/>
      <c r="F11" s="27"/>
      <c r="G11" s="28"/>
    </row>
    <row r="12" spans="1:7" x14ac:dyDescent="0.2">
      <c r="B12" s="27"/>
      <c r="C12" s="27"/>
      <c r="D12" s="27"/>
      <c r="E12" s="27"/>
      <c r="F12" s="27"/>
      <c r="G12" s="28"/>
    </row>
    <row r="13" spans="1:7" x14ac:dyDescent="0.2">
      <c r="B13" s="27"/>
      <c r="C13" s="27"/>
      <c r="D13" s="27"/>
      <c r="E13" s="27"/>
      <c r="F13" s="27"/>
      <c r="G13" s="28"/>
    </row>
    <row r="14" spans="1:7" x14ac:dyDescent="0.2">
      <c r="B14" s="28"/>
      <c r="C14" s="28"/>
      <c r="D14" s="28"/>
      <c r="E14" s="28"/>
      <c r="F14" s="28"/>
      <c r="G14" s="28"/>
    </row>
    <row r="15" spans="1:7" x14ac:dyDescent="0.2">
      <c r="B15" s="28"/>
      <c r="C15" s="28"/>
      <c r="D15" s="28"/>
      <c r="E15" s="28"/>
      <c r="F15" s="28"/>
      <c r="G15" s="28"/>
    </row>
    <row r="16" spans="1:7" x14ac:dyDescent="0.2">
      <c r="B16" s="28"/>
      <c r="C16" s="28"/>
      <c r="D16" s="28"/>
      <c r="E16" s="28"/>
      <c r="F16" s="28"/>
      <c r="G16" s="28"/>
    </row>
    <row r="17" spans="2:7" x14ac:dyDescent="0.2">
      <c r="B17" s="28"/>
      <c r="C17" s="28"/>
      <c r="D17" s="28"/>
      <c r="E17" s="28"/>
      <c r="F17" s="28"/>
      <c r="G17" s="28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2:I24"/>
  <sheetViews>
    <sheetView workbookViewId="0">
      <selection activeCell="I22" sqref="I22"/>
    </sheetView>
  </sheetViews>
  <sheetFormatPr defaultRowHeight="12.75" x14ac:dyDescent="0.2"/>
  <cols>
    <col min="1" max="1" width="31.28515625" customWidth="1"/>
    <col min="3" max="3" width="11" customWidth="1"/>
  </cols>
  <sheetData>
    <row r="2" spans="1:9" x14ac:dyDescent="0.2">
      <c r="B2" s="10" t="s">
        <v>58</v>
      </c>
      <c r="C2" s="10" t="s">
        <v>59</v>
      </c>
      <c r="F2" s="10" t="s">
        <v>42</v>
      </c>
    </row>
    <row r="3" spans="1:9" x14ac:dyDescent="0.2">
      <c r="A3" s="10" t="s">
        <v>43</v>
      </c>
      <c r="B3" s="13">
        <f>Consumption!G26</f>
        <v>-1.2776747345924377E-2</v>
      </c>
      <c r="C3" t="e">
        <f>INDEX(#REF!,MATCH(areaname,#REF!,0))</f>
        <v>#REF!</v>
      </c>
      <c r="D3" t="e">
        <f>B3*C3</f>
        <v>#REF!</v>
      </c>
      <c r="F3" s="13" t="e">
        <f>Consumption!#REF!</f>
        <v>#REF!</v>
      </c>
      <c r="G3" t="e">
        <f>INDEX(#REF!,MATCH(comparatorname,#REF!,0))</f>
        <v>#REF!</v>
      </c>
      <c r="H3" t="e">
        <f>F3*G3</f>
        <v>#REF!</v>
      </c>
    </row>
    <row r="4" spans="1:9" x14ac:dyDescent="0.2">
      <c r="A4" s="10" t="s">
        <v>44</v>
      </c>
      <c r="B4" s="13">
        <f>Consumption!G27</f>
        <v>-2.0751615986227989E-2</v>
      </c>
      <c r="C4" t="e">
        <f>INDEX(#REF!,MATCH(areaname,#REF!,0))</f>
        <v>#REF!</v>
      </c>
      <c r="D4" t="e">
        <f t="shared" ref="D4:D17" si="0">B4*C4</f>
        <v>#REF!</v>
      </c>
      <c r="F4" s="13" t="e">
        <f>Consumption!#REF!</f>
        <v>#REF!</v>
      </c>
      <c r="G4" t="e">
        <f>INDEX(#REF!,MATCH(comparatorname,#REF!,0))</f>
        <v>#REF!</v>
      </c>
      <c r="H4" t="e">
        <f t="shared" ref="H4:H17" si="1">F4*G4</f>
        <v>#REF!</v>
      </c>
    </row>
    <row r="5" spans="1:9" x14ac:dyDescent="0.2">
      <c r="A5" s="10" t="s">
        <v>45</v>
      </c>
      <c r="B5" s="13">
        <f>Consumption!G28</f>
        <v>-2.4143096059560776E-2</v>
      </c>
      <c r="C5" t="e">
        <f>INDEX(#REF!,MATCH(areaname,#REF!,0))</f>
        <v>#REF!</v>
      </c>
      <c r="D5" t="e">
        <f t="shared" si="0"/>
        <v>#REF!</v>
      </c>
      <c r="F5" s="13" t="e">
        <f>Consumption!#REF!</f>
        <v>#REF!</v>
      </c>
      <c r="G5" t="e">
        <f>INDEX(#REF!,MATCH(comparatorname,#REF!,0))</f>
        <v>#REF!</v>
      </c>
      <c r="H5" t="e">
        <f t="shared" si="1"/>
        <v>#REF!</v>
      </c>
    </row>
    <row r="6" spans="1:9" x14ac:dyDescent="0.2">
      <c r="A6" s="10" t="s">
        <v>46</v>
      </c>
      <c r="B6" s="13">
        <f>Consumption!G29</f>
        <v>-3.0144760385155678E-2</v>
      </c>
      <c r="C6" t="e">
        <f>INDEX(#REF!,MATCH(areaname,#REF!,0))</f>
        <v>#REF!</v>
      </c>
      <c r="D6" t="e">
        <f t="shared" si="0"/>
        <v>#REF!</v>
      </c>
      <c r="F6" s="13" t="e">
        <f>Consumption!#REF!</f>
        <v>#REF!</v>
      </c>
      <c r="G6" t="e">
        <f>INDEX(#REF!,MATCH(comparatorname,#REF!,0))</f>
        <v>#REF!</v>
      </c>
      <c r="H6" t="e">
        <f t="shared" si="1"/>
        <v>#REF!</v>
      </c>
    </row>
    <row r="7" spans="1:9" x14ac:dyDescent="0.2">
      <c r="A7" s="10" t="s">
        <v>47</v>
      </c>
      <c r="B7" s="13">
        <f>Consumption!G30</f>
        <v>-3.5450611263513565E-2</v>
      </c>
      <c r="C7" t="e">
        <f>INDEX(#REF!,MATCH(areaname,#REF!,0))</f>
        <v>#REF!</v>
      </c>
      <c r="D7" t="e">
        <f t="shared" si="0"/>
        <v>#REF!</v>
      </c>
      <c r="E7" s="14" t="e">
        <f>SUM(D3:D7)/SUM(C3:C7)</f>
        <v>#REF!</v>
      </c>
      <c r="F7" s="13" t="e">
        <f>Consumption!#REF!</f>
        <v>#REF!</v>
      </c>
      <c r="G7" t="e">
        <f>INDEX(#REF!,MATCH(comparatorname,#REF!,0))</f>
        <v>#REF!</v>
      </c>
      <c r="H7" t="e">
        <f t="shared" si="1"/>
        <v>#REF!</v>
      </c>
      <c r="I7" s="14" t="e">
        <f>SUM(H3:H7)/SUM(G3:G7)</f>
        <v>#REF!</v>
      </c>
    </row>
    <row r="8" spans="1:9" x14ac:dyDescent="0.2">
      <c r="A8" s="10" t="s">
        <v>48</v>
      </c>
      <c r="B8" s="13">
        <f>Consumption!G31</f>
        <v>-4.6256009489297867E-2</v>
      </c>
      <c r="C8" t="e">
        <f>INDEX(#REF!,MATCH(areaname,#REF!,0))</f>
        <v>#REF!</v>
      </c>
      <c r="D8" t="e">
        <f t="shared" si="0"/>
        <v>#REF!</v>
      </c>
      <c r="E8" s="14"/>
      <c r="F8" s="13" t="e">
        <f>Consumption!#REF!</f>
        <v>#REF!</v>
      </c>
      <c r="G8" t="e">
        <f>INDEX(#REF!,MATCH(comparatorname,#REF!,0))</f>
        <v>#REF!</v>
      </c>
      <c r="H8" t="e">
        <f t="shared" si="1"/>
        <v>#REF!</v>
      </c>
    </row>
    <row r="9" spans="1:9" x14ac:dyDescent="0.2">
      <c r="A9" s="10" t="s">
        <v>49</v>
      </c>
      <c r="B9" s="13">
        <f>Consumption!G32</f>
        <v>-6.527380645275116E-2</v>
      </c>
      <c r="C9" t="e">
        <f>INDEX(#REF!,MATCH(areaname,#REF!,0))</f>
        <v>#REF!</v>
      </c>
      <c r="D9" t="e">
        <f t="shared" si="0"/>
        <v>#REF!</v>
      </c>
      <c r="E9" s="14"/>
      <c r="F9" s="13" t="e">
        <f>Consumption!#REF!</f>
        <v>#REF!</v>
      </c>
      <c r="G9" t="e">
        <f>INDEX(#REF!,MATCH(comparatorname,#REF!,0))</f>
        <v>#REF!</v>
      </c>
      <c r="H9" t="e">
        <f t="shared" si="1"/>
        <v>#REF!</v>
      </c>
    </row>
    <row r="10" spans="1:9" x14ac:dyDescent="0.2">
      <c r="A10" s="10" t="s">
        <v>50</v>
      </c>
      <c r="B10" s="13">
        <f>Consumption!G33</f>
        <v>-7.1610398590564728E-2</v>
      </c>
      <c r="C10" t="e">
        <f>INDEX(#REF!,MATCH(areaname,#REF!,0))</f>
        <v>#REF!</v>
      </c>
      <c r="D10" t="e">
        <f t="shared" si="0"/>
        <v>#REF!</v>
      </c>
      <c r="E10" s="14"/>
      <c r="F10" s="13" t="e">
        <f>Consumption!#REF!</f>
        <v>#REF!</v>
      </c>
      <c r="G10" t="e">
        <f>INDEX(#REF!,MATCH(comparatorname,#REF!,0))</f>
        <v>#REF!</v>
      </c>
      <c r="H10" t="e">
        <f t="shared" si="1"/>
        <v>#REF!</v>
      </c>
    </row>
    <row r="11" spans="1:9" x14ac:dyDescent="0.2">
      <c r="A11" s="10" t="s">
        <v>51</v>
      </c>
      <c r="B11" s="13">
        <f>Consumption!G34</f>
        <v>-8.3682991564273834E-2</v>
      </c>
      <c r="C11" t="e">
        <f>INDEX(#REF!,MATCH(areaname,#REF!,0))</f>
        <v>#REF!</v>
      </c>
      <c r="D11" t="e">
        <f t="shared" si="0"/>
        <v>#REF!</v>
      </c>
      <c r="E11" s="14"/>
      <c r="F11" s="13" t="e">
        <f>Consumption!#REF!</f>
        <v>#REF!</v>
      </c>
      <c r="G11" t="e">
        <f>INDEX(#REF!,MATCH(comparatorname,#REF!,0))</f>
        <v>#REF!</v>
      </c>
      <c r="H11" t="e">
        <f t="shared" si="1"/>
        <v>#REF!</v>
      </c>
    </row>
    <row r="12" spans="1:9" x14ac:dyDescent="0.2">
      <c r="A12" s="10" t="s">
        <v>52</v>
      </c>
      <c r="B12" s="13">
        <f>Consumption!G35</f>
        <v>-9.8797254264354706E-2</v>
      </c>
      <c r="C12" t="e">
        <f>INDEX(#REF!,MATCH(areaname,#REF!,0))</f>
        <v>#REF!</v>
      </c>
      <c r="D12" t="e">
        <f t="shared" si="0"/>
        <v>#REF!</v>
      </c>
      <c r="E12" s="14" t="e">
        <f>SUM(D8:D12)/SUM(C8:C12)</f>
        <v>#REF!</v>
      </c>
      <c r="F12" s="13" t="e">
        <f>Consumption!#REF!</f>
        <v>#REF!</v>
      </c>
      <c r="G12" t="e">
        <f>INDEX(#REF!,MATCH(comparatorname,#REF!,0))</f>
        <v>#REF!</v>
      </c>
      <c r="H12" t="e">
        <f t="shared" si="1"/>
        <v>#REF!</v>
      </c>
      <c r="I12" s="14" t="e">
        <f>SUM(H8:H12)/SUM(G8:G12)</f>
        <v>#REF!</v>
      </c>
    </row>
    <row r="13" spans="1:9" x14ac:dyDescent="0.2">
      <c r="A13" s="10" t="s">
        <v>53</v>
      </c>
      <c r="B13" s="13">
        <f>Consumption!G36</f>
        <v>-8.2882151007652283E-2</v>
      </c>
      <c r="C13" t="e">
        <f>INDEX(#REF!,MATCH(areaname,#REF!,0))</f>
        <v>#REF!</v>
      </c>
      <c r="D13" t="e">
        <f t="shared" si="0"/>
        <v>#REF!</v>
      </c>
      <c r="E13" s="14"/>
      <c r="F13" s="13" t="e">
        <f>Consumption!#REF!</f>
        <v>#REF!</v>
      </c>
      <c r="G13" t="e">
        <f>INDEX(#REF!,MATCH(comparatorname,#REF!,0))</f>
        <v>#REF!</v>
      </c>
      <c r="H13" t="e">
        <f t="shared" si="1"/>
        <v>#REF!</v>
      </c>
    </row>
    <row r="14" spans="1:9" x14ac:dyDescent="0.2">
      <c r="A14" s="10" t="s">
        <v>54</v>
      </c>
      <c r="B14" s="13">
        <f>Consumption!G37</f>
        <v>-0.10949686914682388</v>
      </c>
      <c r="C14" t="e">
        <f>INDEX(#REF!,MATCH(areaname,#REF!,0))</f>
        <v>#REF!</v>
      </c>
      <c r="D14" t="e">
        <f t="shared" si="0"/>
        <v>#REF!</v>
      </c>
      <c r="E14" s="14"/>
      <c r="F14" s="13" t="e">
        <f>Consumption!#REF!</f>
        <v>#REF!</v>
      </c>
      <c r="G14" t="e">
        <f>INDEX(#REF!,MATCH(comparatorname,#REF!,0))</f>
        <v>#REF!</v>
      </c>
      <c r="H14" t="e">
        <f t="shared" si="1"/>
        <v>#REF!</v>
      </c>
    </row>
    <row r="15" spans="1:9" x14ac:dyDescent="0.2">
      <c r="A15" s="10" t="s">
        <v>55</v>
      </c>
      <c r="B15" s="13">
        <f>Consumption!G38</f>
        <v>-0.11435230076313019</v>
      </c>
      <c r="C15" t="e">
        <f>INDEX(#REF!,MATCH(areaname,#REF!,0))</f>
        <v>#REF!</v>
      </c>
      <c r="D15" t="e">
        <f t="shared" si="0"/>
        <v>#REF!</v>
      </c>
      <c r="E15" s="14"/>
      <c r="F15" s="13" t="e">
        <f>Consumption!#REF!</f>
        <v>#REF!</v>
      </c>
      <c r="G15" t="e">
        <f>INDEX(#REF!,MATCH(comparatorname,#REF!,0))</f>
        <v>#REF!</v>
      </c>
      <c r="H15" t="e">
        <f t="shared" si="1"/>
        <v>#REF!</v>
      </c>
    </row>
    <row r="16" spans="1:9" x14ac:dyDescent="0.2">
      <c r="A16" s="10" t="s">
        <v>56</v>
      </c>
      <c r="B16" s="13">
        <f>Consumption!G39</f>
        <v>-0.12551721930503845</v>
      </c>
      <c r="C16" t="e">
        <f>INDEX(#REF!,MATCH(areaname,#REF!,0))</f>
        <v>#REF!</v>
      </c>
      <c r="D16" t="e">
        <f t="shared" si="0"/>
        <v>#REF!</v>
      </c>
      <c r="E16" s="14"/>
      <c r="F16" s="13" t="e">
        <f>Consumption!#REF!</f>
        <v>#REF!</v>
      </c>
      <c r="G16" t="e">
        <f>INDEX(#REF!,MATCH(comparatorname,#REF!,0))</f>
        <v>#REF!</v>
      </c>
      <c r="H16" t="e">
        <f t="shared" si="1"/>
        <v>#REF!</v>
      </c>
    </row>
    <row r="17" spans="1:9" x14ac:dyDescent="0.2">
      <c r="A17" s="10" t="s">
        <v>57</v>
      </c>
      <c r="B17" s="13">
        <f>Consumption!G40</f>
        <v>-0.14242938160896301</v>
      </c>
      <c r="C17" t="e">
        <f>INDEX(#REF!,MATCH(areaname,#REF!,0))</f>
        <v>#REF!</v>
      </c>
      <c r="D17" t="e">
        <f t="shared" si="0"/>
        <v>#REF!</v>
      </c>
      <c r="E17" s="14" t="e">
        <f>SUM(D13:D17)/SUM(C13:C17)</f>
        <v>#REF!</v>
      </c>
      <c r="F17" s="13" t="e">
        <f>Consumption!#REF!</f>
        <v>#REF!</v>
      </c>
      <c r="G17" t="e">
        <f>INDEX(#REF!,MATCH(comparatorname,#REF!,0))</f>
        <v>#REF!</v>
      </c>
      <c r="H17" t="e">
        <f t="shared" si="1"/>
        <v>#REF!</v>
      </c>
      <c r="I17" s="14" t="e">
        <f>SUM(H13:H17)/SUM(G13:G17)</f>
        <v>#REF!</v>
      </c>
    </row>
    <row r="18" spans="1:9" x14ac:dyDescent="0.2">
      <c r="D18" t="e">
        <f>SUM(D3:D17)/SUM(C3:C17)</f>
        <v>#REF!</v>
      </c>
    </row>
    <row r="21" spans="1:9" x14ac:dyDescent="0.2">
      <c r="B21" s="10" t="s">
        <v>63</v>
      </c>
      <c r="C21" s="10" t="s">
        <v>64</v>
      </c>
      <c r="D21" s="10" t="s">
        <v>65</v>
      </c>
      <c r="G21" t="s">
        <v>63</v>
      </c>
      <c r="H21" t="s">
        <v>64</v>
      </c>
      <c r="I21" t="s">
        <v>65</v>
      </c>
    </row>
    <row r="22" spans="1:9" x14ac:dyDescent="0.2">
      <c r="A22" s="10" t="s">
        <v>60</v>
      </c>
      <c r="B22" t="e">
        <f>INDEX(#REF!,MATCH(areaname,#REF!,0))</f>
        <v>#REF!</v>
      </c>
      <c r="C22" t="e">
        <f>INDEX(#REF!,MATCH(areaname,#REF!,0))</f>
        <v>#REF!</v>
      </c>
      <c r="D22" s="14" t="e">
        <f>B22/C22</f>
        <v>#REF!</v>
      </c>
      <c r="F22" t="s">
        <v>60</v>
      </c>
      <c r="G22" t="e">
        <f>INDEX(#REF!,MATCH(comparatorname,#REF!,0))</f>
        <v>#REF!</v>
      </c>
      <c r="H22" t="e">
        <f>INDEX(#REF!,MATCH(comparatorname,#REF!,0))</f>
        <v>#REF!</v>
      </c>
      <c r="I22" s="14" t="e">
        <f>G22/H22</f>
        <v>#REF!</v>
      </c>
    </row>
    <row r="23" spans="1:9" x14ac:dyDescent="0.2">
      <c r="A23" s="10" t="s">
        <v>61</v>
      </c>
      <c r="B23" t="e">
        <f>INDEX(#REF!,MATCH(areaname,#REF!,0))</f>
        <v>#REF!</v>
      </c>
      <c r="C23" t="e">
        <f>INDEX(#REF!,MATCH(areaname,#REF!,0))</f>
        <v>#REF!</v>
      </c>
      <c r="D23" s="14" t="e">
        <f t="shared" ref="D23:D24" si="2">B23/C23</f>
        <v>#REF!</v>
      </c>
      <c r="F23" t="s">
        <v>61</v>
      </c>
      <c r="G23" t="e">
        <f>INDEX(#REF!,MATCH(comparatorname,#REF!,0))</f>
        <v>#REF!</v>
      </c>
      <c r="H23" t="e">
        <f>INDEX(#REF!,MATCH(comparatorname,#REF!,0))</f>
        <v>#REF!</v>
      </c>
      <c r="I23" s="14" t="e">
        <f t="shared" ref="I23:I24" si="3">G23/H23</f>
        <v>#REF!</v>
      </c>
    </row>
    <row r="24" spans="1:9" x14ac:dyDescent="0.2">
      <c r="A24" s="10" t="s">
        <v>62</v>
      </c>
      <c r="B24" t="e">
        <f>INDEX(#REF!,MATCH(areaname,#REF!,0))</f>
        <v>#REF!</v>
      </c>
      <c r="C24" t="e">
        <f>INDEX(#REF!,MATCH(areaname,#REF!,0))</f>
        <v>#REF!</v>
      </c>
      <c r="D24" s="14" t="e">
        <f t="shared" si="2"/>
        <v>#REF!</v>
      </c>
      <c r="F24" t="s">
        <v>62</v>
      </c>
      <c r="G24" t="e">
        <f>INDEX(#REF!,MATCH(comparatorname,#REF!,0))</f>
        <v>#REF!</v>
      </c>
      <c r="H24" t="e">
        <f>INDEX(#REF!,MATCH(comparatorname,#REF!,0))</f>
        <v>#REF!</v>
      </c>
      <c r="I24" s="14" t="e">
        <f t="shared" si="3"/>
        <v>#REF!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LANDING SHEET</vt:lpstr>
      <vt:lpstr>Populations</vt:lpstr>
      <vt:lpstr>Consumption</vt:lpstr>
      <vt:lpstr>Spending, Tax and Revenue</vt:lpstr>
      <vt:lpstr>Admissions, Deaths and NHS Cost</vt:lpstr>
      <vt:lpstr>Crime</vt:lpstr>
      <vt:lpstr>MUP Thresholds</vt:lpstr>
      <vt:lpstr>calculations</vt:lpstr>
      <vt:lpstr>Crime!la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Madeleine Henney</dc:creator>
  <cp:lastModifiedBy>Robert Pryce</cp:lastModifiedBy>
  <dcterms:created xsi:type="dcterms:W3CDTF">2019-07-05T09:29:57Z</dcterms:created>
  <dcterms:modified xsi:type="dcterms:W3CDTF">2019-09-11T10:56:14Z</dcterms:modified>
</cp:coreProperties>
</file>