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cHARR\SARG_NIHR_NW_MUP\General\SAPM-LA building\Adam Major Handover\Website Data\"/>
    </mc:Choice>
  </mc:AlternateContent>
  <bookViews>
    <workbookView xWindow="0" yWindow="0" windowWidth="19200" windowHeight="11460" tabRatio="739"/>
  </bookViews>
  <sheets>
    <sheet name="LANDING SHEET" sheetId="3" r:id="rId1"/>
    <sheet name="Populations" sheetId="14" r:id="rId2"/>
    <sheet name="Consumption" sheetId="4" r:id="rId3"/>
    <sheet name="Spending, Tax and Revenue" sheetId="10" r:id="rId4"/>
    <sheet name="Admissions, Deaths and NHS Cost" sheetId="11" r:id="rId5"/>
    <sheet name="Crime" sheetId="12" r:id="rId6"/>
    <sheet name="MUP Thresholds" sheetId="13" r:id="rId7"/>
    <sheet name="calculations" sheetId="9" state="hidden" r:id="rId8"/>
  </sheets>
  <definedNames>
    <definedName name="areaname">'LANDING SHEET'!#REF!</definedName>
    <definedName name="comparatorname">'LANDING SHEET'!#REF!</definedName>
    <definedName name="ds">#REF!</definedName>
    <definedName name="la" localSheetId="4">'Admissions, Deaths and NHS Cost'!$C$43</definedName>
    <definedName name="la" localSheetId="5">Crime!$B$12</definedName>
    <definedName name="LA" localSheetId="3">#REF!</definedName>
    <definedName name="LA">#REF!</definedName>
  </definedNames>
  <calcPr calcId="162913"/>
</workbook>
</file>

<file path=xl/calcChain.xml><?xml version="1.0" encoding="utf-8"?>
<calcChain xmlns="http://schemas.openxmlformats.org/spreadsheetml/2006/main">
  <c r="H24" i="9" l="1"/>
  <c r="G24" i="9"/>
  <c r="I24" i="9" s="1"/>
  <c r="B24" i="9"/>
  <c r="H23" i="9"/>
  <c r="G23" i="9"/>
  <c r="H22" i="9"/>
  <c r="G22" i="9"/>
  <c r="G17" i="9"/>
  <c r="H17" i="9" s="1"/>
  <c r="F17" i="9"/>
  <c r="G16" i="9"/>
  <c r="F16" i="9"/>
  <c r="G15" i="9"/>
  <c r="H15" i="9" s="1"/>
  <c r="F15" i="9"/>
  <c r="C15" i="9"/>
  <c r="G14" i="9"/>
  <c r="H14" i="9" s="1"/>
  <c r="F14" i="9"/>
  <c r="G13" i="9"/>
  <c r="H13" i="9" s="1"/>
  <c r="I17" i="9" s="1"/>
  <c r="F13" i="9"/>
  <c r="G12" i="9"/>
  <c r="H12" i="9" s="1"/>
  <c r="F12" i="9"/>
  <c r="G11" i="9"/>
  <c r="F11" i="9"/>
  <c r="H11" i="9" s="1"/>
  <c r="G10" i="9"/>
  <c r="H10" i="9" s="1"/>
  <c r="F10" i="9"/>
  <c r="C10" i="9"/>
  <c r="G9" i="9"/>
  <c r="H9" i="9" s="1"/>
  <c r="F9" i="9"/>
  <c r="G8" i="9"/>
  <c r="H8" i="9" s="1"/>
  <c r="I12" i="9" s="1"/>
  <c r="F8" i="9"/>
  <c r="G7" i="9"/>
  <c r="H7" i="9" s="1"/>
  <c r="F7" i="9"/>
  <c r="G6" i="9"/>
  <c r="F6" i="9"/>
  <c r="G5" i="9"/>
  <c r="H5" i="9" s="1"/>
  <c r="F5" i="9"/>
  <c r="C5" i="9"/>
  <c r="G4" i="9"/>
  <c r="H4" i="9" s="1"/>
  <c r="F4" i="9"/>
  <c r="G3" i="9"/>
  <c r="H3" i="9" s="1"/>
  <c r="I7" i="9" s="1"/>
  <c r="F3" i="9"/>
  <c r="B17" i="9"/>
  <c r="B13" i="9"/>
  <c r="B9" i="9"/>
  <c r="B6" i="9"/>
  <c r="C22" i="9"/>
  <c r="H6" i="9" l="1"/>
  <c r="H16" i="9"/>
  <c r="I22" i="9"/>
  <c r="I23" i="9"/>
  <c r="B5" i="9"/>
  <c r="D5" i="9" s="1"/>
  <c r="C6" i="9"/>
  <c r="D6" i="9" s="1"/>
  <c r="C11" i="9"/>
  <c r="C16" i="9"/>
  <c r="B10" i="9"/>
  <c r="D10" i="9" s="1"/>
  <c r="B14" i="9"/>
  <c r="C24" i="9"/>
  <c r="D24" i="9" s="1"/>
  <c r="B15" i="9"/>
  <c r="D15" i="9" s="1"/>
  <c r="B3" i="9"/>
  <c r="B7" i="9"/>
  <c r="C4" i="9"/>
  <c r="C9" i="9"/>
  <c r="D9" i="9" s="1"/>
  <c r="C14" i="9"/>
  <c r="B23" i="9"/>
  <c r="B11" i="9"/>
  <c r="B8" i="9"/>
  <c r="B12" i="9"/>
  <c r="B16" i="9"/>
  <c r="C23" i="9"/>
  <c r="B4" i="9"/>
  <c r="D4" i="9" s="1"/>
  <c r="C3" i="9"/>
  <c r="C7" i="9"/>
  <c r="C8" i="9"/>
  <c r="C12" i="9"/>
  <c r="C13" i="9"/>
  <c r="D13" i="9" s="1"/>
  <c r="C17" i="9"/>
  <c r="D17" i="9" s="1"/>
  <c r="B22" i="9"/>
  <c r="D22" i="9" s="1"/>
  <c r="D12" i="9" l="1"/>
  <c r="D3" i="9"/>
  <c r="D23" i="9"/>
  <c r="D16" i="9"/>
  <c r="D8" i="9"/>
  <c r="D11" i="9"/>
  <c r="D7" i="9"/>
  <c r="D14" i="9"/>
  <c r="E17" i="9" s="1"/>
  <c r="D18" i="9" l="1"/>
  <c r="E12" i="9"/>
  <c r="E7" i="9"/>
</calcChain>
</file>

<file path=xl/comments1.xml><?xml version="1.0" encoding="utf-8"?>
<comments xmlns="http://schemas.openxmlformats.org/spreadsheetml/2006/main">
  <authors>
    <author>Robert Pryce</author>
  </authors>
  <commentList>
    <comment ref="G8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Full effect Y20
See note in cell G25</t>
        </r>
      </text>
    </comment>
    <comment ref="G25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This is full effect annual deaths, meaning in Y20, deaths per year</t>
        </r>
      </text>
    </comment>
  </commentList>
</comments>
</file>

<file path=xl/sharedStrings.xml><?xml version="1.0" encoding="utf-8"?>
<sst xmlns="http://schemas.openxmlformats.org/spreadsheetml/2006/main" count="335" uniqueCount="132">
  <si>
    <t>County Durham</t>
  </si>
  <si>
    <t>Moderate</t>
  </si>
  <si>
    <t>Results for Sheffield Alcohol Policy Model Local Authority (SAPM-LA)</t>
  </si>
  <si>
    <t>All Drinkers</t>
  </si>
  <si>
    <t>Abstainers</t>
  </si>
  <si>
    <t>Hazardous</t>
  </si>
  <si>
    <t>Harmful</t>
  </si>
  <si>
    <t>Baseline mean weekly consumption</t>
  </si>
  <si>
    <t>N/A</t>
  </si>
  <si>
    <t>Moderate, IMDq1 (Least Deprived)</t>
  </si>
  <si>
    <t>Moderate, IMDq2</t>
  </si>
  <si>
    <t>Moderate, IMDq3</t>
  </si>
  <si>
    <t>Moderate, IMDq4</t>
  </si>
  <si>
    <t>Moderate, IMDq5 (Most Deprived)</t>
  </si>
  <si>
    <t>Hazardous, IMDq1 (Least Deprived)</t>
  </si>
  <si>
    <t>Hazardous IMDq2</t>
  </si>
  <si>
    <t>Hazardous IMDq3</t>
  </si>
  <si>
    <t>Hazardous IMDq4</t>
  </si>
  <si>
    <t>Hazardous IMDq5 (Most Deprived)</t>
  </si>
  <si>
    <t>Harmful, IMDq1 (Least Deprived)</t>
  </si>
  <si>
    <t>Harmful, IMDq3</t>
  </si>
  <si>
    <t>Harmful, IMDq2</t>
  </si>
  <si>
    <t>Harmful, IMDq4</t>
  </si>
  <si>
    <t>Harmful, IMDq5 (Most Deprived)</t>
  </si>
  <si>
    <t>Baseline Annual Units by Drinker Group and IMDq</t>
  </si>
  <si>
    <t>Baseline % Units &lt; 50p</t>
  </si>
  <si>
    <t>BASELINE</t>
  </si>
  <si>
    <t>50p MUP</t>
  </si>
  <si>
    <t>Change in Annual Units by Drinker Group and IMDq</t>
  </si>
  <si>
    <t>% Change in Consumption by Drinker Group and IMDq</t>
  </si>
  <si>
    <t>Off Trade Beer</t>
  </si>
  <si>
    <t>Off Trade Cider</t>
  </si>
  <si>
    <t>Off Trade Wine</t>
  </si>
  <si>
    <t>Off Trade Spirits</t>
  </si>
  <si>
    <t>Off Trade RTD</t>
  </si>
  <si>
    <t>On Trade Beer</t>
  </si>
  <si>
    <t>On Trade Cider</t>
  </si>
  <si>
    <t>On Trade Wine</t>
  </si>
  <si>
    <t>On Trade Spirits</t>
  </si>
  <si>
    <t>On Trade RTD</t>
  </si>
  <si>
    <t>Baseline Annual Units by Drink Type (thousands)</t>
  </si>
  <si>
    <t>Change in Consumption</t>
  </si>
  <si>
    <t>Comparator</t>
  </si>
  <si>
    <t>m1</t>
  </si>
  <si>
    <t>m2</t>
  </si>
  <si>
    <t>m3</t>
  </si>
  <si>
    <t>m4</t>
  </si>
  <si>
    <t>m5</t>
  </si>
  <si>
    <t>hz1</t>
  </si>
  <si>
    <t>hz2</t>
  </si>
  <si>
    <t>hz3</t>
  </si>
  <si>
    <t>hz4</t>
  </si>
  <si>
    <t>hz5</t>
  </si>
  <si>
    <t>hm1</t>
  </si>
  <si>
    <t>hm2</t>
  </si>
  <si>
    <t>hm3</t>
  </si>
  <si>
    <t>hm4</t>
  </si>
  <si>
    <t>hm5</t>
  </si>
  <si>
    <t>Area change</t>
  </si>
  <si>
    <t>Area pop</t>
  </si>
  <si>
    <t>mod</t>
  </si>
  <si>
    <t>haz</t>
  </si>
  <si>
    <t>harm</t>
  </si>
  <si>
    <t>reduc</t>
  </si>
  <si>
    <t>baseline</t>
  </si>
  <si>
    <t>change</t>
  </si>
  <si>
    <t>Off-Trade</t>
  </si>
  <si>
    <t>On-Trade</t>
  </si>
  <si>
    <t>Total</t>
  </si>
  <si>
    <t>Baseline Revenue (£000)</t>
  </si>
  <si>
    <t>Off-Trade Beer</t>
  </si>
  <si>
    <t>Off-Trade Cider</t>
  </si>
  <si>
    <t>Off-Trade Wine</t>
  </si>
  <si>
    <t>Off-Trade Spirits</t>
  </si>
  <si>
    <t>Off-Trade RTD</t>
  </si>
  <si>
    <t>On-Trade Beer</t>
  </si>
  <si>
    <t>On-Trade Cider</t>
  </si>
  <si>
    <t>On-Trade Wine</t>
  </si>
  <si>
    <t>On-Trade Spirits</t>
  </si>
  <si>
    <t>On-Trade RTD</t>
  </si>
  <si>
    <t>Baseline Total Sales Value (£000)</t>
  </si>
  <si>
    <t>All</t>
  </si>
  <si>
    <t>Baseline Annual Spend by Drinker Group and IMDq (£)</t>
  </si>
  <si>
    <t>50p MUP Revenue (£000)</t>
  </si>
  <si>
    <t>50p MUP Total Sales Value (£000)</t>
  </si>
  <si>
    <t>50p MUP Annual Spend by Drinker Group and IMDq (£)</t>
  </si>
  <si>
    <t>50p MUP Annual Units by Drink Type (thousands)</t>
  </si>
  <si>
    <t>Baseline Health Rates per 100,000 Population</t>
  </si>
  <si>
    <t>Alcohol-Attributable Admissions</t>
  </si>
  <si>
    <t>Alcohol-Attributable Deaths</t>
  </si>
  <si>
    <t>Baseline Admissions by Drinker Group and IMDq</t>
  </si>
  <si>
    <t>Baseline Deaths by Drinker Group and IMDq</t>
  </si>
  <si>
    <t>Change in Health Rates per 100,000 Population</t>
  </si>
  <si>
    <t>50p MUP Admissions by Drinker Group and IMDq</t>
  </si>
  <si>
    <t>Baseline NHS Costs</t>
  </si>
  <si>
    <t>Baseline NHS Costs (£000)</t>
  </si>
  <si>
    <t>50p MUP NHS Costs</t>
  </si>
  <si>
    <t>MUP NHS Costs (£000)</t>
  </si>
  <si>
    <t>50p MUP Cost Saving</t>
  </si>
  <si>
    <t>Baseline Crime</t>
  </si>
  <si>
    <t>50p MUP Crime</t>
  </si>
  <si>
    <t>All Crime</t>
  </si>
  <si>
    <t>Thefts</t>
  </si>
  <si>
    <t>Violence</t>
  </si>
  <si>
    <t>Criminal Damage</t>
  </si>
  <si>
    <t>30p</t>
  </si>
  <si>
    <t>40p</t>
  </si>
  <si>
    <t>50p</t>
  </si>
  <si>
    <t>60p</t>
  </si>
  <si>
    <t>70p</t>
  </si>
  <si>
    <t>Change in Deaths</t>
  </si>
  <si>
    <t>Change in Admissions</t>
  </si>
  <si>
    <t>Change in Costs</t>
  </si>
  <si>
    <t>Change in Crimes</t>
  </si>
  <si>
    <t>50p MUP Deaths by Drinker Group and IMDq</t>
  </si>
  <si>
    <t>Abstainer, IMDq1</t>
  </si>
  <si>
    <t>Abstainer, IMDq2</t>
  </si>
  <si>
    <t>Abstainer, IMDq3</t>
  </si>
  <si>
    <t>Abstainer, IMDq4</t>
  </si>
  <si>
    <t>Abstainer, IMDq5</t>
  </si>
  <si>
    <t>Moderate, IMDq1</t>
  </si>
  <si>
    <t>Moderate, IMDq5</t>
  </si>
  <si>
    <t>Hazardous, IMDq1</t>
  </si>
  <si>
    <t>Hazardous, IMDq2</t>
  </si>
  <si>
    <t>Hazardous, IMDq3</t>
  </si>
  <si>
    <t>Hazardous, IMDq4</t>
  </si>
  <si>
    <t>Hazardous, IMDq5</t>
  </si>
  <si>
    <t>Harmful, IMDq1</t>
  </si>
  <si>
    <t>Harmful, IMDq5</t>
  </si>
  <si>
    <t>Population</t>
  </si>
  <si>
    <t>Change in Cumulative Deaths over 20 years</t>
  </si>
  <si>
    <t xml:space="preserve">Welcome to results for SAPM-LA which has been created by the University of Sheffield.
The results are presented in various sheets depending on the outcome(s) of interest.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</si>
</sst>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£&quot;* #,##0.00_);_(&quot;£&quot;* \(#,##0.00\);_(&quot;£&quot;* &quot;-&quot;??_);_(@_)"/>
    <numFmt numFmtId="43" formatCode="_(* #,##0.00_);_(* \(#,##0.00\);_(* &quot;-&quot;??_);_(@_)"/>
    <numFmt numFmtId="164" formatCode="0.0%"/>
    <numFmt numFmtId="165" formatCode="_-* #,##0_-;\-* #,##0_-;_-* &quot;-&quot;??_-;_-@_-"/>
    <numFmt numFmtId="166" formatCode="_-&quot;£&quot;* #,##0_-;\-&quot;£&quot;* #,##0_-;_-&quot;£&quot;* &quot;-&quot;??_-;_-@_-"/>
  </numFmts>
  <fonts count="12" x14ac:knownFonts="1">
    <font>
      <sz val="10"/>
      <name val="Arial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86724448377941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4" fontId="4" fillId="2" borderId="1" xfId="1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1" fillId="0" borderId="0" xfId="0" applyFont="1"/>
    <xf numFmtId="10" fontId="4" fillId="2" borderId="1" xfId="1" applyNumberFormat="1" applyFont="1" applyFill="1" applyBorder="1" applyAlignment="1">
      <alignment vertical="center"/>
    </xf>
    <xf numFmtId="165" fontId="4" fillId="2" borderId="1" xfId="2" applyNumberFormat="1" applyFont="1" applyFill="1" applyBorder="1" applyAlignment="1">
      <alignment vertical="center"/>
    </xf>
    <xf numFmtId="10" fontId="0" fillId="0" borderId="0" xfId="0" applyNumberFormat="1"/>
    <xf numFmtId="10" fontId="0" fillId="0" borderId="0" xfId="1" applyNumberFormat="1" applyFont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66" fontId="4" fillId="2" borderId="1" xfId="3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165" fontId="4" fillId="2" borderId="0" xfId="2" applyNumberFormat="1" applyFont="1" applyFill="1" applyBorder="1" applyAlignment="1">
      <alignment vertical="center"/>
    </xf>
    <xf numFmtId="10" fontId="4" fillId="2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1" fillId="2" borderId="0" xfId="0" applyFont="1" applyFill="1"/>
    <xf numFmtId="0" fontId="0" fillId="6" borderId="1" xfId="0" applyFill="1" applyBorder="1"/>
    <xf numFmtId="0" fontId="1" fillId="2" borderId="1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9" fillId="7" borderId="0" xfId="0" applyFont="1" applyFill="1"/>
    <xf numFmtId="0" fontId="1" fillId="8" borderId="0" xfId="0" applyFont="1" applyFill="1"/>
    <xf numFmtId="0" fontId="0" fillId="8" borderId="0" xfId="0" applyFill="1"/>
    <xf numFmtId="0" fontId="1" fillId="5" borderId="0" xfId="0" applyFont="1" applyFill="1"/>
    <xf numFmtId="0" fontId="0" fillId="5" borderId="0" xfId="0" applyFill="1"/>
    <xf numFmtId="0" fontId="9" fillId="5" borderId="0" xfId="0" applyFont="1" applyFill="1"/>
    <xf numFmtId="0" fontId="3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178734</xdr:colOff>
      <xdr:row>1</xdr:row>
      <xdr:rowOff>78442</xdr:rowOff>
    </xdr:from>
    <xdr:to>
      <xdr:col>13</xdr:col>
      <xdr:colOff>11765</xdr:colOff>
      <xdr:row>6</xdr:row>
      <xdr:rowOff>50978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6852" y="235324"/>
          <a:ext cx="5884207" cy="2370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0.34998626667073579"/>
  </sheetPr>
  <dimension ref="B3:G6"/>
  <sheetViews>
    <sheetView tabSelected="1" zoomScale="85" zoomScaleNormal="85" workbookViewId="0">
      <selection activeCell="B19" sqref="B19"/>
    </sheetView>
  </sheetViews>
  <sheetFormatPr defaultColWidth="9.140625" defaultRowHeight="12.75" x14ac:dyDescent="0.2"/>
  <cols>
    <col min="1" max="1" width="9.140625" style="1"/>
    <col min="2" max="2" width="59.42578125" style="1" customWidth="1"/>
    <col min="3" max="3" width="72" style="1" customWidth="1"/>
    <col min="4" max="16384" width="9.140625" style="1"/>
  </cols>
  <sheetData>
    <row r="3" spans="2:7" ht="25.5" x14ac:dyDescent="0.35">
      <c r="B3" s="2" t="s">
        <v>2</v>
      </c>
    </row>
    <row r="6" spans="2:7" ht="126" customHeight="1" x14ac:dyDescent="0.2">
      <c r="B6" s="36" t="s">
        <v>131</v>
      </c>
      <c r="C6" s="36"/>
      <c r="D6" s="36"/>
      <c r="E6" s="36"/>
      <c r="F6" s="36"/>
      <c r="G6" s="36"/>
    </row>
  </sheetData>
  <mergeCells count="1">
    <mergeCell ref="B6:G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B22"/>
  <sheetViews>
    <sheetView workbookViewId="0"/>
  </sheetViews>
  <sheetFormatPr defaultRowHeight="12.75" x14ac:dyDescent="0.2"/>
  <cols>
    <col min="1" max="1" width="32.140625" style="1" customWidth="1"/>
    <col min="2" max="2" width="19.140625" style="1" customWidth="1"/>
    <col min="3" max="16384" width="9.140625" style="1"/>
  </cols>
  <sheetData>
    <row r="1" spans="1:2" x14ac:dyDescent="0.2">
      <c r="A1" s="30" t="s">
        <v>0</v>
      </c>
      <c r="B1" s="30" t="s">
        <v>129</v>
      </c>
    </row>
    <row r="2" spans="1:2" x14ac:dyDescent="0.2">
      <c r="A2" s="33" t="s">
        <v>115</v>
      </c>
      <c r="B2" s="34">
        <v>3950</v>
      </c>
    </row>
    <row r="3" spans="1:2" x14ac:dyDescent="0.2">
      <c r="A3" s="33" t="s">
        <v>116</v>
      </c>
      <c r="B3" s="34">
        <v>7181</v>
      </c>
    </row>
    <row r="4" spans="1:2" x14ac:dyDescent="0.2">
      <c r="A4" s="33" t="s">
        <v>117</v>
      </c>
      <c r="B4" s="34">
        <v>8432</v>
      </c>
    </row>
    <row r="5" spans="1:2" x14ac:dyDescent="0.2">
      <c r="A5" s="33" t="s">
        <v>118</v>
      </c>
      <c r="B5" s="34">
        <v>18769</v>
      </c>
    </row>
    <row r="6" spans="1:2" x14ac:dyDescent="0.2">
      <c r="A6" s="33" t="s">
        <v>119</v>
      </c>
      <c r="B6" s="34">
        <v>21742</v>
      </c>
    </row>
    <row r="7" spans="1:2" x14ac:dyDescent="0.2">
      <c r="A7" s="31" t="s">
        <v>120</v>
      </c>
      <c r="B7" s="32">
        <v>24178</v>
      </c>
    </row>
    <row r="8" spans="1:2" x14ac:dyDescent="0.2">
      <c r="A8" s="31" t="s">
        <v>10</v>
      </c>
      <c r="B8" s="32">
        <v>37517</v>
      </c>
    </row>
    <row r="9" spans="1:2" x14ac:dyDescent="0.2">
      <c r="A9" s="31" t="s">
        <v>11</v>
      </c>
      <c r="B9" s="32">
        <v>38776</v>
      </c>
    </row>
    <row r="10" spans="1:2" x14ac:dyDescent="0.2">
      <c r="A10" s="31" t="s">
        <v>12</v>
      </c>
      <c r="B10" s="32">
        <v>67795</v>
      </c>
    </row>
    <row r="11" spans="1:2" x14ac:dyDescent="0.2">
      <c r="A11" s="31" t="s">
        <v>121</v>
      </c>
      <c r="B11" s="32">
        <v>56207</v>
      </c>
    </row>
    <row r="12" spans="1:2" x14ac:dyDescent="0.2">
      <c r="A12" s="33" t="s">
        <v>122</v>
      </c>
      <c r="B12" s="34">
        <v>11600</v>
      </c>
    </row>
    <row r="13" spans="1:2" x14ac:dyDescent="0.2">
      <c r="A13" s="33" t="s">
        <v>123</v>
      </c>
      <c r="B13" s="34">
        <v>18527</v>
      </c>
    </row>
    <row r="14" spans="1:2" x14ac:dyDescent="0.2">
      <c r="A14" s="33" t="s">
        <v>124</v>
      </c>
      <c r="B14" s="34">
        <v>17057</v>
      </c>
    </row>
    <row r="15" spans="1:2" x14ac:dyDescent="0.2">
      <c r="A15" s="33" t="s">
        <v>125</v>
      </c>
      <c r="B15" s="34">
        <v>27582</v>
      </c>
    </row>
    <row r="16" spans="1:2" x14ac:dyDescent="0.2">
      <c r="A16" s="33" t="s">
        <v>126</v>
      </c>
      <c r="B16" s="34">
        <v>20903</v>
      </c>
    </row>
    <row r="17" spans="1:2" x14ac:dyDescent="0.2">
      <c r="A17" s="31" t="s">
        <v>127</v>
      </c>
      <c r="B17" s="32">
        <v>3221</v>
      </c>
    </row>
    <row r="18" spans="1:2" x14ac:dyDescent="0.2">
      <c r="A18" s="31" t="s">
        <v>21</v>
      </c>
      <c r="B18" s="32">
        <v>4534</v>
      </c>
    </row>
    <row r="19" spans="1:2" x14ac:dyDescent="0.2">
      <c r="A19" s="31" t="s">
        <v>20</v>
      </c>
      <c r="B19" s="32">
        <v>4890</v>
      </c>
    </row>
    <row r="20" spans="1:2" x14ac:dyDescent="0.2">
      <c r="A20" s="31" t="s">
        <v>22</v>
      </c>
      <c r="B20" s="32">
        <v>8415</v>
      </c>
    </row>
    <row r="21" spans="1:2" x14ac:dyDescent="0.2">
      <c r="A21" s="31" t="s">
        <v>128</v>
      </c>
      <c r="B21" s="32">
        <v>7577</v>
      </c>
    </row>
    <row r="22" spans="1:2" x14ac:dyDescent="0.2">
      <c r="A22" s="35" t="s">
        <v>68</v>
      </c>
      <c r="B22" s="35">
        <v>408853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0.79995117038483843"/>
  </sheetPr>
  <dimension ref="A1:G52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8" customWidth="1"/>
    <col min="2" max="2" width="26.140625" style="8" customWidth="1"/>
    <col min="3" max="3" width="9.140625" style="8"/>
    <col min="4" max="4" width="10.28515625" style="8" customWidth="1"/>
    <col min="5" max="5" width="9.140625" style="8"/>
    <col min="6" max="6" width="64.140625" style="8" customWidth="1"/>
    <col min="7" max="7" width="26.140625" style="8" customWidth="1"/>
    <col min="8" max="16384" width="9.140625" style="8"/>
  </cols>
  <sheetData>
    <row r="1" spans="1:7" ht="25.5" customHeight="1" x14ac:dyDescent="0.2">
      <c r="A1" s="37" t="s">
        <v>26</v>
      </c>
      <c r="B1" s="37"/>
      <c r="F1" s="38" t="s">
        <v>27</v>
      </c>
      <c r="G1" s="38"/>
    </row>
    <row r="2" spans="1:7" ht="24" customHeight="1" x14ac:dyDescent="0.2">
      <c r="A2" s="10" t="s">
        <v>7</v>
      </c>
      <c r="B2" s="3" t="s">
        <v>0</v>
      </c>
      <c r="F2" s="10" t="s">
        <v>41</v>
      </c>
      <c r="G2" s="3" t="s">
        <v>0</v>
      </c>
    </row>
    <row r="3" spans="1:7" ht="24" customHeight="1" x14ac:dyDescent="0.2">
      <c r="A3" s="7" t="s">
        <v>3</v>
      </c>
      <c r="B3" s="5">
        <v>16.27</v>
      </c>
      <c r="F3" s="7" t="s">
        <v>3</v>
      </c>
      <c r="G3" s="12">
        <v>-7.5352691113948822E-2</v>
      </c>
    </row>
    <row r="4" spans="1:7" ht="24" customHeight="1" x14ac:dyDescent="0.2">
      <c r="A4" s="7" t="s">
        <v>4</v>
      </c>
      <c r="B4" s="5">
        <v>0</v>
      </c>
      <c r="F4" s="7" t="s">
        <v>1</v>
      </c>
      <c r="G4" s="12">
        <v>-2.1989966244287288E-2</v>
      </c>
    </row>
    <row r="5" spans="1:7" ht="24" customHeight="1" x14ac:dyDescent="0.2">
      <c r="A5" s="7" t="s">
        <v>1</v>
      </c>
      <c r="B5" s="5">
        <v>4.4000000000000004</v>
      </c>
      <c r="F5" s="7" t="s">
        <v>5</v>
      </c>
      <c r="G5" s="12">
        <v>-6.5280129517911262E-2</v>
      </c>
    </row>
    <row r="6" spans="1:7" ht="24" customHeight="1" x14ac:dyDescent="0.2">
      <c r="A6" s="7" t="s">
        <v>5</v>
      </c>
      <c r="B6" s="5">
        <v>25.12</v>
      </c>
      <c r="F6" s="7" t="s">
        <v>6</v>
      </c>
      <c r="G6" s="12">
        <v>-0.10880776592171928</v>
      </c>
    </row>
    <row r="7" spans="1:7" ht="24" customHeight="1" x14ac:dyDescent="0.2">
      <c r="A7" s="7" t="s">
        <v>6</v>
      </c>
      <c r="B7" s="5">
        <v>80.27</v>
      </c>
    </row>
    <row r="8" spans="1:7" ht="24" customHeight="1" x14ac:dyDescent="0.2">
      <c r="B8" s="6"/>
      <c r="F8" s="10" t="s">
        <v>28</v>
      </c>
      <c r="G8" s="3" t="s">
        <v>0</v>
      </c>
    </row>
    <row r="9" spans="1:7" ht="24" customHeight="1" x14ac:dyDescent="0.2">
      <c r="A9" s="10" t="s">
        <v>25</v>
      </c>
      <c r="B9" s="3" t="s">
        <v>0</v>
      </c>
      <c r="F9" s="7" t="s">
        <v>9</v>
      </c>
      <c r="G9" s="7">
        <v>-2.5</v>
      </c>
    </row>
    <row r="10" spans="1:7" ht="24" customHeight="1" x14ac:dyDescent="0.2">
      <c r="A10" s="7" t="s">
        <v>4</v>
      </c>
      <c r="B10" s="5" t="s">
        <v>8</v>
      </c>
      <c r="F10" s="7" t="s">
        <v>10</v>
      </c>
      <c r="G10" s="7">
        <v>-4.22</v>
      </c>
    </row>
    <row r="11" spans="1:7" ht="24" customHeight="1" x14ac:dyDescent="0.2">
      <c r="A11" s="7" t="s">
        <v>1</v>
      </c>
      <c r="B11" s="9">
        <v>0.24657534062862396</v>
      </c>
      <c r="F11" s="7" t="s">
        <v>11</v>
      </c>
      <c r="G11" s="7">
        <v>-4.76</v>
      </c>
    </row>
    <row r="12" spans="1:7" ht="24" customHeight="1" x14ac:dyDescent="0.2">
      <c r="A12" s="7" t="s">
        <v>5</v>
      </c>
      <c r="B12" s="9">
        <v>0.38203594088554382</v>
      </c>
      <c r="F12" s="7" t="s">
        <v>12</v>
      </c>
      <c r="G12" s="7">
        <v>-5.75</v>
      </c>
    </row>
    <row r="13" spans="1:7" ht="24" customHeight="1" x14ac:dyDescent="0.2">
      <c r="A13" s="7" t="s">
        <v>6</v>
      </c>
      <c r="B13" s="9">
        <v>0.53255027532577515</v>
      </c>
      <c r="F13" s="7" t="s">
        <v>13</v>
      </c>
      <c r="G13" s="7">
        <v>-5.98</v>
      </c>
    </row>
    <row r="14" spans="1:7" ht="24" customHeight="1" x14ac:dyDescent="0.2">
      <c r="B14" s="6"/>
      <c r="F14" s="7" t="s">
        <v>14</v>
      </c>
      <c r="G14" s="7">
        <v>-49.64</v>
      </c>
    </row>
    <row r="15" spans="1:7" ht="24" customHeight="1" x14ac:dyDescent="0.2">
      <c r="A15" s="10" t="s">
        <v>24</v>
      </c>
      <c r="B15" s="3" t="s">
        <v>0</v>
      </c>
      <c r="F15" s="7" t="s">
        <v>15</v>
      </c>
      <c r="G15" s="7">
        <v>-72.069999999999993</v>
      </c>
    </row>
    <row r="16" spans="1:7" ht="24" customHeight="1" x14ac:dyDescent="0.2">
      <c r="A16" s="7" t="s">
        <v>9</v>
      </c>
      <c r="B16" s="7">
        <v>254.05</v>
      </c>
      <c r="F16" s="7" t="s">
        <v>16</v>
      </c>
      <c r="G16" s="7">
        <v>-78.37</v>
      </c>
    </row>
    <row r="17" spans="1:7" ht="24" customHeight="1" x14ac:dyDescent="0.2">
      <c r="A17" s="7" t="s">
        <v>10</v>
      </c>
      <c r="B17" s="7">
        <v>249</v>
      </c>
      <c r="F17" s="7" t="s">
        <v>17</v>
      </c>
      <c r="G17" s="7">
        <v>-92.97</v>
      </c>
    </row>
    <row r="18" spans="1:7" ht="24" customHeight="1" x14ac:dyDescent="0.2">
      <c r="A18" s="7" t="s">
        <v>11</v>
      </c>
      <c r="B18" s="7">
        <v>237.73</v>
      </c>
      <c r="F18" s="7" t="s">
        <v>18</v>
      </c>
      <c r="G18" s="7">
        <v>-112.17</v>
      </c>
    </row>
    <row r="19" spans="1:7" ht="24" customHeight="1" x14ac:dyDescent="0.2">
      <c r="A19" s="7" t="s">
        <v>12</v>
      </c>
      <c r="B19" s="7">
        <v>225.99</v>
      </c>
      <c r="F19" s="7" t="s">
        <v>19</v>
      </c>
      <c r="G19" s="7">
        <v>-260.97000000000003</v>
      </c>
    </row>
    <row r="20" spans="1:7" ht="24" customHeight="1" x14ac:dyDescent="0.2">
      <c r="A20" s="7" t="s">
        <v>13</v>
      </c>
      <c r="B20" s="7">
        <v>201.6</v>
      </c>
      <c r="F20" s="7" t="s">
        <v>21</v>
      </c>
      <c r="G20" s="7">
        <v>-363.39</v>
      </c>
    </row>
    <row r="21" spans="1:7" ht="24" customHeight="1" x14ac:dyDescent="0.2">
      <c r="A21" s="7" t="s">
        <v>14</v>
      </c>
      <c r="B21" s="7">
        <v>1300.3900000000001</v>
      </c>
      <c r="F21" s="7" t="s">
        <v>20</v>
      </c>
      <c r="G21" s="7">
        <v>-395.24</v>
      </c>
    </row>
    <row r="22" spans="1:7" ht="24" customHeight="1" x14ac:dyDescent="0.2">
      <c r="A22" s="7" t="s">
        <v>15</v>
      </c>
      <c r="B22" s="7">
        <v>1292.99</v>
      </c>
      <c r="F22" s="7" t="s">
        <v>22</v>
      </c>
      <c r="G22" s="7">
        <v>-512.98</v>
      </c>
    </row>
    <row r="23" spans="1:7" ht="24" customHeight="1" x14ac:dyDescent="0.2">
      <c r="A23" s="7" t="s">
        <v>16</v>
      </c>
      <c r="B23" s="7">
        <v>1290.49</v>
      </c>
      <c r="F23" s="7" t="s">
        <v>23</v>
      </c>
      <c r="G23" s="7">
        <v>-563.39</v>
      </c>
    </row>
    <row r="24" spans="1:7" ht="24" customHeight="1" x14ac:dyDescent="0.2">
      <c r="A24" s="7" t="s">
        <v>17</v>
      </c>
      <c r="B24" s="7">
        <v>1303.19</v>
      </c>
    </row>
    <row r="25" spans="1:7" ht="24" customHeight="1" x14ac:dyDescent="0.2">
      <c r="A25" s="7" t="s">
        <v>18</v>
      </c>
      <c r="B25" s="7">
        <v>1337.44</v>
      </c>
      <c r="F25" s="10" t="s">
        <v>29</v>
      </c>
      <c r="G25" s="3" t="s">
        <v>0</v>
      </c>
    </row>
    <row r="26" spans="1:7" ht="24" customHeight="1" x14ac:dyDescent="0.2">
      <c r="A26" s="7" t="s">
        <v>19</v>
      </c>
      <c r="B26" s="7">
        <v>3687.04</v>
      </c>
      <c r="F26" s="7" t="s">
        <v>9</v>
      </c>
      <c r="G26" s="12">
        <v>-9.8401345312595367E-3</v>
      </c>
    </row>
    <row r="27" spans="1:7" ht="24" customHeight="1" x14ac:dyDescent="0.2">
      <c r="A27" s="7" t="s">
        <v>21</v>
      </c>
      <c r="B27" s="7">
        <v>3839.69</v>
      </c>
      <c r="F27" s="7" t="s">
        <v>10</v>
      </c>
      <c r="G27" s="12">
        <v>-1.6941385343670845E-2</v>
      </c>
    </row>
    <row r="28" spans="1:7" ht="24" customHeight="1" x14ac:dyDescent="0.2">
      <c r="A28" s="7" t="s">
        <v>20</v>
      </c>
      <c r="B28" s="7">
        <v>3905.48</v>
      </c>
      <c r="F28" s="7" t="s">
        <v>11</v>
      </c>
      <c r="G28" s="12">
        <v>-2.0011719316244125E-2</v>
      </c>
    </row>
    <row r="29" spans="1:7" ht="24" customHeight="1" x14ac:dyDescent="0.2">
      <c r="A29" s="7" t="s">
        <v>22</v>
      </c>
      <c r="B29" s="7">
        <v>4547.54</v>
      </c>
      <c r="F29" s="7" t="s">
        <v>12</v>
      </c>
      <c r="G29" s="12">
        <v>-2.5450875982642174E-2</v>
      </c>
    </row>
    <row r="30" spans="1:7" ht="24" customHeight="1" x14ac:dyDescent="0.2">
      <c r="A30" s="7" t="s">
        <v>23</v>
      </c>
      <c r="B30" s="7">
        <v>4340.21</v>
      </c>
      <c r="F30" s="7" t="s">
        <v>13</v>
      </c>
      <c r="G30" s="12">
        <v>-2.9667995870113373E-2</v>
      </c>
    </row>
    <row r="31" spans="1:7" ht="24" customHeight="1" x14ac:dyDescent="0.2">
      <c r="F31" s="7" t="s">
        <v>14</v>
      </c>
      <c r="G31" s="12">
        <v>-3.8173399865627289E-2</v>
      </c>
    </row>
    <row r="32" spans="1:7" ht="24" customHeight="1" x14ac:dyDescent="0.2">
      <c r="A32" s="10" t="s">
        <v>40</v>
      </c>
      <c r="B32" s="3" t="s">
        <v>0</v>
      </c>
      <c r="F32" s="7" t="s">
        <v>15</v>
      </c>
      <c r="G32" s="12">
        <v>-5.5740408599376678E-2</v>
      </c>
    </row>
    <row r="33" spans="1:7" ht="24" customHeight="1" x14ac:dyDescent="0.2">
      <c r="A33" s="7" t="s">
        <v>30</v>
      </c>
      <c r="B33" s="13">
        <v>59665</v>
      </c>
      <c r="F33" s="7" t="s">
        <v>16</v>
      </c>
      <c r="G33" s="12">
        <v>-6.0726426541805267E-2</v>
      </c>
    </row>
    <row r="34" spans="1:7" ht="24" customHeight="1" x14ac:dyDescent="0.2">
      <c r="A34" s="7" t="s">
        <v>31</v>
      </c>
      <c r="B34" s="13">
        <v>16954.509999999998</v>
      </c>
      <c r="F34" s="7" t="s">
        <v>17</v>
      </c>
      <c r="G34" s="12">
        <v>-7.1341156959533691E-2</v>
      </c>
    </row>
    <row r="35" spans="1:7" ht="24" customHeight="1" x14ac:dyDescent="0.2">
      <c r="A35" s="7" t="s">
        <v>32</v>
      </c>
      <c r="B35" s="13">
        <v>80344.039999999994</v>
      </c>
      <c r="F35" s="7" t="s">
        <v>18</v>
      </c>
      <c r="G35" s="12">
        <v>-8.3871997892856598E-2</v>
      </c>
    </row>
    <row r="36" spans="1:7" ht="24" customHeight="1" x14ac:dyDescent="0.2">
      <c r="A36" s="7" t="s">
        <v>33</v>
      </c>
      <c r="B36" s="13">
        <v>54270.696000000004</v>
      </c>
      <c r="F36" s="7" t="s">
        <v>19</v>
      </c>
      <c r="G36" s="12">
        <v>-7.0779681205749512E-2</v>
      </c>
    </row>
    <row r="37" spans="1:7" ht="24" customHeight="1" x14ac:dyDescent="0.2">
      <c r="A37" s="7" t="s">
        <v>34</v>
      </c>
      <c r="B37" s="13">
        <v>695.0466899999999</v>
      </c>
      <c r="F37" s="7" t="s">
        <v>21</v>
      </c>
      <c r="G37" s="12">
        <v>-9.4640456140041351E-2</v>
      </c>
    </row>
    <row r="38" spans="1:7" ht="24" customHeight="1" x14ac:dyDescent="0.2">
      <c r="A38" s="7" t="s">
        <v>35</v>
      </c>
      <c r="B38" s="13">
        <v>66444.399999999994</v>
      </c>
      <c r="F38" s="7" t="s">
        <v>20</v>
      </c>
      <c r="G38" s="12">
        <v>-0.10120157897472382</v>
      </c>
    </row>
    <row r="39" spans="1:7" ht="24" customHeight="1" x14ac:dyDescent="0.2">
      <c r="A39" s="7" t="s">
        <v>36</v>
      </c>
      <c r="B39" s="13">
        <v>3701.70975</v>
      </c>
      <c r="F39" s="7" t="s">
        <v>22</v>
      </c>
      <c r="G39" s="12">
        <v>-0.11280488222837448</v>
      </c>
    </row>
    <row r="40" spans="1:7" ht="24" customHeight="1" x14ac:dyDescent="0.2">
      <c r="A40" s="7" t="s">
        <v>37</v>
      </c>
      <c r="B40" s="13">
        <v>10534.751</v>
      </c>
      <c r="F40" s="7" t="s">
        <v>23</v>
      </c>
      <c r="G40" s="12">
        <v>-0.12980633974075317</v>
      </c>
    </row>
    <row r="41" spans="1:7" ht="24" customHeight="1" x14ac:dyDescent="0.2">
      <c r="A41" s="7" t="s">
        <v>38</v>
      </c>
      <c r="B41" s="13">
        <v>2886.0397499999999</v>
      </c>
    </row>
    <row r="42" spans="1:7" ht="24" customHeight="1" x14ac:dyDescent="0.2">
      <c r="A42" s="7" t="s">
        <v>39</v>
      </c>
      <c r="B42" s="13">
        <v>345.286</v>
      </c>
      <c r="F42" s="10" t="s">
        <v>86</v>
      </c>
      <c r="G42" s="3" t="s">
        <v>0</v>
      </c>
    </row>
    <row r="43" spans="1:7" ht="24" customHeight="1" x14ac:dyDescent="0.2">
      <c r="F43" s="7" t="s">
        <v>30</v>
      </c>
      <c r="G43" s="13">
        <v>49613.904000000002</v>
      </c>
    </row>
    <row r="44" spans="1:7" ht="24" customHeight="1" x14ac:dyDescent="0.2">
      <c r="F44" s="7" t="s">
        <v>31</v>
      </c>
      <c r="G44" s="13">
        <v>7762.0635000000002</v>
      </c>
    </row>
    <row r="45" spans="1:7" ht="24" customHeight="1" x14ac:dyDescent="0.2">
      <c r="F45" s="7" t="s">
        <v>32</v>
      </c>
      <c r="G45" s="13">
        <v>84859.847999999998</v>
      </c>
    </row>
    <row r="46" spans="1:7" ht="24" customHeight="1" x14ac:dyDescent="0.2">
      <c r="F46" s="7" t="s">
        <v>33</v>
      </c>
      <c r="G46" s="13">
        <v>47944.74</v>
      </c>
    </row>
    <row r="47" spans="1:7" ht="24" customHeight="1" x14ac:dyDescent="0.2">
      <c r="F47" s="7" t="s">
        <v>34</v>
      </c>
      <c r="G47" s="13">
        <v>498.815</v>
      </c>
    </row>
    <row r="48" spans="1:7" ht="24" customHeight="1" x14ac:dyDescent="0.2">
      <c r="F48" s="7" t="s">
        <v>35</v>
      </c>
      <c r="G48" s="13">
        <v>64618.152000000002</v>
      </c>
    </row>
    <row r="49" spans="6:7" ht="24" customHeight="1" x14ac:dyDescent="0.2">
      <c r="F49" s="7" t="s">
        <v>36</v>
      </c>
      <c r="G49" s="13">
        <v>3845.0859999999998</v>
      </c>
    </row>
    <row r="50" spans="6:7" ht="24" customHeight="1" x14ac:dyDescent="0.2">
      <c r="F50" s="7" t="s">
        <v>37</v>
      </c>
      <c r="G50" s="13">
        <v>11245.434999999999</v>
      </c>
    </row>
    <row r="51" spans="6:7" ht="24" customHeight="1" x14ac:dyDescent="0.2">
      <c r="F51" s="7" t="s">
        <v>38</v>
      </c>
      <c r="G51" s="13">
        <v>2798.6819999999998</v>
      </c>
    </row>
    <row r="52" spans="6:7" ht="24" customHeight="1" x14ac:dyDescent="0.2">
      <c r="F52" s="7" t="s">
        <v>39</v>
      </c>
      <c r="G52" s="13">
        <v>362.30831000000001</v>
      </c>
    </row>
  </sheetData>
  <mergeCells count="2">
    <mergeCell ref="A1:B1"/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0.59996337778862885"/>
  </sheetPr>
  <dimension ref="A1:G53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8" customWidth="1"/>
    <col min="2" max="2" width="26.140625" style="8" customWidth="1"/>
    <col min="3" max="3" width="9.140625" style="8"/>
    <col min="4" max="4" width="10.28515625" style="8" customWidth="1"/>
    <col min="5" max="5" width="9.140625" style="8"/>
    <col min="6" max="6" width="64.140625" style="8" customWidth="1"/>
    <col min="7" max="7" width="26.140625" style="8" customWidth="1"/>
    <col min="8" max="16384" width="9.140625" style="8"/>
  </cols>
  <sheetData>
    <row r="1" spans="1:7" ht="25.5" customHeight="1" x14ac:dyDescent="0.2">
      <c r="A1" s="37" t="s">
        <v>26</v>
      </c>
      <c r="B1" s="37"/>
      <c r="F1" s="38" t="s">
        <v>27</v>
      </c>
      <c r="G1" s="38"/>
    </row>
    <row r="2" spans="1:7" ht="24" customHeight="1" x14ac:dyDescent="0.2">
      <c r="A2" s="10" t="s">
        <v>69</v>
      </c>
      <c r="B2" s="3" t="s">
        <v>0</v>
      </c>
      <c r="F2" s="10" t="s">
        <v>83</v>
      </c>
      <c r="G2" s="3" t="s">
        <v>0</v>
      </c>
    </row>
    <row r="3" spans="1:7" ht="24" customHeight="1" x14ac:dyDescent="0.2">
      <c r="A3" s="7" t="s">
        <v>66</v>
      </c>
      <c r="B3" s="18">
        <v>41822</v>
      </c>
      <c r="F3" s="7" t="s">
        <v>66</v>
      </c>
      <c r="G3" s="18">
        <v>47539</v>
      </c>
    </row>
    <row r="4" spans="1:7" ht="24" customHeight="1" x14ac:dyDescent="0.2">
      <c r="A4" s="7" t="s">
        <v>67</v>
      </c>
      <c r="B4" s="18">
        <v>76165</v>
      </c>
      <c r="F4" s="7" t="s">
        <v>67</v>
      </c>
      <c r="G4" s="18">
        <v>75215</v>
      </c>
    </row>
    <row r="5" spans="1:7" ht="24" customHeight="1" x14ac:dyDescent="0.2">
      <c r="A5" s="7" t="s">
        <v>68</v>
      </c>
      <c r="B5" s="19">
        <v>117987</v>
      </c>
      <c r="F5" s="7" t="s">
        <v>68</v>
      </c>
      <c r="G5" s="19">
        <v>122754</v>
      </c>
    </row>
    <row r="6" spans="1:7" ht="24" customHeight="1" x14ac:dyDescent="0.2">
      <c r="A6" s="16"/>
      <c r="B6" s="17"/>
      <c r="F6" s="16"/>
      <c r="G6" s="17"/>
    </row>
    <row r="7" spans="1:7" ht="24" customHeight="1" x14ac:dyDescent="0.2">
      <c r="A7" s="10" t="s">
        <v>80</v>
      </c>
      <c r="B7" s="3" t="s">
        <v>0</v>
      </c>
      <c r="F7" s="10" t="s">
        <v>84</v>
      </c>
      <c r="G7" s="3" t="s">
        <v>0</v>
      </c>
    </row>
    <row r="8" spans="1:7" ht="24" customHeight="1" x14ac:dyDescent="0.2">
      <c r="A8" s="7" t="s">
        <v>70</v>
      </c>
      <c r="B8" s="5">
        <v>26845</v>
      </c>
      <c r="F8" s="7" t="s">
        <v>70</v>
      </c>
      <c r="G8" s="5">
        <v>26736</v>
      </c>
    </row>
    <row r="9" spans="1:7" ht="24" customHeight="1" x14ac:dyDescent="0.2">
      <c r="A9" s="7" t="s">
        <v>71</v>
      </c>
      <c r="B9" s="5">
        <v>6737</v>
      </c>
      <c r="F9" s="7" t="s">
        <v>71</v>
      </c>
      <c r="G9" s="5">
        <v>4437</v>
      </c>
    </row>
    <row r="10" spans="1:7" ht="24" customHeight="1" x14ac:dyDescent="0.2">
      <c r="A10" s="7" t="s">
        <v>72</v>
      </c>
      <c r="B10" s="5">
        <v>45251</v>
      </c>
      <c r="F10" s="7" t="s">
        <v>72</v>
      </c>
      <c r="G10" s="5">
        <v>51132</v>
      </c>
    </row>
    <row r="11" spans="1:7" ht="24" customHeight="1" x14ac:dyDescent="0.2">
      <c r="A11" s="7" t="s">
        <v>73</v>
      </c>
      <c r="B11" s="5">
        <v>28026</v>
      </c>
      <c r="F11" s="7" t="s">
        <v>73</v>
      </c>
      <c r="G11" s="5">
        <v>27388</v>
      </c>
    </row>
    <row r="12" spans="1:7" ht="24" customHeight="1" x14ac:dyDescent="0.2">
      <c r="A12" s="7" t="s">
        <v>74</v>
      </c>
      <c r="B12" s="5">
        <v>801</v>
      </c>
      <c r="F12" s="7" t="s">
        <v>74</v>
      </c>
      <c r="G12" s="5">
        <v>581</v>
      </c>
    </row>
    <row r="13" spans="1:7" ht="24" customHeight="1" x14ac:dyDescent="0.2">
      <c r="A13" s="7" t="s">
        <v>75</v>
      </c>
      <c r="B13" s="5">
        <v>87002</v>
      </c>
      <c r="F13" s="7" t="s">
        <v>75</v>
      </c>
      <c r="G13" s="5">
        <v>84648</v>
      </c>
    </row>
    <row r="14" spans="1:7" ht="24" customHeight="1" x14ac:dyDescent="0.2">
      <c r="A14" s="7" t="s">
        <v>76</v>
      </c>
      <c r="B14" s="5">
        <v>4873</v>
      </c>
      <c r="F14" s="7" t="s">
        <v>76</v>
      </c>
      <c r="G14" s="5">
        <v>5058</v>
      </c>
    </row>
    <row r="15" spans="1:7" ht="24" customHeight="1" x14ac:dyDescent="0.2">
      <c r="A15" s="7" t="s">
        <v>77</v>
      </c>
      <c r="B15" s="5">
        <v>13943</v>
      </c>
      <c r="F15" s="7" t="s">
        <v>77</v>
      </c>
      <c r="G15" s="5">
        <v>14869</v>
      </c>
    </row>
    <row r="16" spans="1:7" ht="24" customHeight="1" x14ac:dyDescent="0.2">
      <c r="A16" s="7" t="s">
        <v>78</v>
      </c>
      <c r="B16" s="5">
        <v>4971</v>
      </c>
      <c r="F16" s="7" t="s">
        <v>78</v>
      </c>
      <c r="G16" s="5">
        <v>4827</v>
      </c>
    </row>
    <row r="17" spans="1:7" ht="24" customHeight="1" x14ac:dyDescent="0.2">
      <c r="A17" s="7" t="s">
        <v>79</v>
      </c>
      <c r="B17" s="5">
        <v>422</v>
      </c>
      <c r="F17" s="7" t="s">
        <v>79</v>
      </c>
      <c r="G17" s="5">
        <v>442</v>
      </c>
    </row>
    <row r="19" spans="1:7" ht="24" customHeight="1" x14ac:dyDescent="0.2">
      <c r="A19" s="10" t="s">
        <v>82</v>
      </c>
      <c r="B19" s="3" t="s">
        <v>0</v>
      </c>
      <c r="F19" s="10" t="s">
        <v>85</v>
      </c>
      <c r="G19" s="3" t="s">
        <v>0</v>
      </c>
    </row>
    <row r="20" spans="1:7" ht="24" customHeight="1" x14ac:dyDescent="0.2">
      <c r="A20" s="7" t="s">
        <v>9</v>
      </c>
      <c r="B20" s="7">
        <v>253.28</v>
      </c>
      <c r="F20" s="7" t="s">
        <v>9</v>
      </c>
      <c r="G20" s="7">
        <v>255.63</v>
      </c>
    </row>
    <row r="21" spans="1:7" ht="24" customHeight="1" x14ac:dyDescent="0.2">
      <c r="A21" s="7" t="s">
        <v>10</v>
      </c>
      <c r="B21" s="7">
        <v>235.11</v>
      </c>
      <c r="F21" s="7" t="s">
        <v>10</v>
      </c>
      <c r="G21" s="7">
        <v>237.78</v>
      </c>
    </row>
    <row r="22" spans="1:7" ht="24" customHeight="1" x14ac:dyDescent="0.2">
      <c r="A22" s="7" t="s">
        <v>11</v>
      </c>
      <c r="B22" s="7">
        <v>217.52</v>
      </c>
      <c r="F22" s="7" t="s">
        <v>11</v>
      </c>
      <c r="G22" s="7">
        <v>220.18</v>
      </c>
    </row>
    <row r="23" spans="1:7" ht="24" customHeight="1" x14ac:dyDescent="0.2">
      <c r="A23" s="7" t="s">
        <v>12</v>
      </c>
      <c r="B23" s="7">
        <v>199.04</v>
      </c>
      <c r="F23" s="7" t="s">
        <v>12</v>
      </c>
      <c r="G23" s="7">
        <v>201.42</v>
      </c>
    </row>
    <row r="24" spans="1:7" ht="24" customHeight="1" x14ac:dyDescent="0.2">
      <c r="A24" s="7" t="s">
        <v>13</v>
      </c>
      <c r="B24" s="7">
        <v>177.46</v>
      </c>
      <c r="F24" s="7" t="s">
        <v>13</v>
      </c>
      <c r="G24" s="7">
        <v>179.81</v>
      </c>
    </row>
    <row r="25" spans="1:7" ht="24" customHeight="1" x14ac:dyDescent="0.2">
      <c r="A25" s="7" t="s">
        <v>14</v>
      </c>
      <c r="B25" s="7">
        <v>1100.1400000000001</v>
      </c>
      <c r="F25" s="7" t="s">
        <v>14</v>
      </c>
      <c r="G25" s="7">
        <v>1108.0700000000002</v>
      </c>
    </row>
    <row r="26" spans="1:7" ht="24" customHeight="1" x14ac:dyDescent="0.2">
      <c r="A26" s="7" t="s">
        <v>15</v>
      </c>
      <c r="B26" s="7">
        <v>1025.6099999999999</v>
      </c>
      <c r="F26" s="7" t="s">
        <v>15</v>
      </c>
      <c r="G26" s="7">
        <v>1031.9599999999998</v>
      </c>
    </row>
    <row r="27" spans="1:7" ht="24" customHeight="1" x14ac:dyDescent="0.2">
      <c r="A27" s="7" t="s">
        <v>16</v>
      </c>
      <c r="B27" s="7">
        <v>1006.39</v>
      </c>
      <c r="F27" s="7" t="s">
        <v>16</v>
      </c>
      <c r="G27" s="7">
        <v>1012.46</v>
      </c>
    </row>
    <row r="28" spans="1:7" ht="24" customHeight="1" x14ac:dyDescent="0.2">
      <c r="A28" s="7" t="s">
        <v>17</v>
      </c>
      <c r="B28" s="7">
        <v>982.52</v>
      </c>
      <c r="F28" s="7" t="s">
        <v>17</v>
      </c>
      <c r="G28" s="7">
        <v>984.73</v>
      </c>
    </row>
    <row r="29" spans="1:7" ht="24" customHeight="1" x14ac:dyDescent="0.2">
      <c r="A29" s="7" t="s">
        <v>18</v>
      </c>
      <c r="B29" s="7">
        <v>997.22</v>
      </c>
      <c r="F29" s="7" t="s">
        <v>18</v>
      </c>
      <c r="G29" s="7">
        <v>997.65</v>
      </c>
    </row>
    <row r="30" spans="1:7" ht="24" customHeight="1" x14ac:dyDescent="0.2">
      <c r="A30" s="7" t="s">
        <v>19</v>
      </c>
      <c r="B30" s="7">
        <v>2572.52</v>
      </c>
      <c r="F30" s="7" t="s">
        <v>19</v>
      </c>
      <c r="G30" s="7">
        <v>2595.29</v>
      </c>
    </row>
    <row r="31" spans="1:7" ht="24" customHeight="1" x14ac:dyDescent="0.2">
      <c r="A31" s="7" t="s">
        <v>21</v>
      </c>
      <c r="B31" s="7">
        <v>2494.12</v>
      </c>
      <c r="F31" s="7" t="s">
        <v>21</v>
      </c>
      <c r="G31" s="7">
        <v>2511.67</v>
      </c>
    </row>
    <row r="32" spans="1:7" ht="24" customHeight="1" x14ac:dyDescent="0.2">
      <c r="A32" s="7" t="s">
        <v>20</v>
      </c>
      <c r="B32" s="7">
        <v>2474.38</v>
      </c>
      <c r="F32" s="7" t="s">
        <v>20</v>
      </c>
      <c r="G32" s="7">
        <v>2492.6</v>
      </c>
    </row>
    <row r="33" spans="1:7" ht="24" customHeight="1" x14ac:dyDescent="0.2">
      <c r="A33" s="7" t="s">
        <v>22</v>
      </c>
      <c r="B33" s="7">
        <v>2769.89</v>
      </c>
      <c r="F33" s="7" t="s">
        <v>22</v>
      </c>
      <c r="G33" s="7">
        <v>2783.12</v>
      </c>
    </row>
    <row r="34" spans="1:7" ht="24" customHeight="1" x14ac:dyDescent="0.2">
      <c r="A34" s="7" t="s">
        <v>23</v>
      </c>
      <c r="B34" s="7">
        <v>2659.07</v>
      </c>
      <c r="F34" s="7" t="s">
        <v>23</v>
      </c>
      <c r="G34" s="7">
        <v>2653.52</v>
      </c>
    </row>
    <row r="35" spans="1:7" ht="24" customHeight="1" x14ac:dyDescent="0.2">
      <c r="A35" s="7" t="s">
        <v>81</v>
      </c>
      <c r="B35" s="7">
        <v>564.97</v>
      </c>
      <c r="F35" s="7" t="s">
        <v>81</v>
      </c>
      <c r="G35" s="7">
        <v>568.38</v>
      </c>
    </row>
    <row r="36" spans="1:7" ht="24" customHeight="1" x14ac:dyDescent="0.2">
      <c r="A36" s="16"/>
      <c r="B36" s="20"/>
      <c r="F36" s="16"/>
      <c r="G36" s="21"/>
    </row>
    <row r="37" spans="1:7" ht="24" customHeight="1" x14ac:dyDescent="0.2">
      <c r="A37" s="16"/>
      <c r="B37" s="20"/>
      <c r="F37" s="16"/>
      <c r="G37" s="21"/>
    </row>
    <row r="38" spans="1:7" ht="24" customHeight="1" x14ac:dyDescent="0.2">
      <c r="A38" s="16"/>
      <c r="B38" s="20"/>
      <c r="F38" s="16"/>
      <c r="G38" s="21"/>
    </row>
    <row r="39" spans="1:7" ht="24" customHeight="1" x14ac:dyDescent="0.2">
      <c r="A39" s="16"/>
      <c r="B39" s="20"/>
      <c r="F39" s="16"/>
      <c r="G39" s="21"/>
    </row>
    <row r="40" spans="1:7" ht="24" customHeight="1" x14ac:dyDescent="0.2">
      <c r="A40" s="16"/>
      <c r="B40" s="20"/>
      <c r="F40" s="16"/>
      <c r="G40" s="21"/>
    </row>
    <row r="41" spans="1:7" ht="24" customHeight="1" x14ac:dyDescent="0.2">
      <c r="A41" s="16"/>
      <c r="B41" s="20"/>
      <c r="F41" s="16"/>
      <c r="G41" s="16"/>
    </row>
    <row r="42" spans="1:7" ht="24" customHeight="1" x14ac:dyDescent="0.2">
      <c r="A42" s="16"/>
      <c r="B42" s="20"/>
      <c r="F42" s="22"/>
      <c r="G42" s="17"/>
    </row>
    <row r="43" spans="1:7" ht="24" customHeight="1" x14ac:dyDescent="0.2">
      <c r="F43" s="16"/>
      <c r="G43" s="20"/>
    </row>
    <row r="44" spans="1:7" ht="24" customHeight="1" x14ac:dyDescent="0.2">
      <c r="F44" s="16"/>
      <c r="G44" s="20"/>
    </row>
    <row r="45" spans="1:7" ht="24" customHeight="1" x14ac:dyDescent="0.2">
      <c r="F45" s="16"/>
      <c r="G45" s="20"/>
    </row>
    <row r="46" spans="1:7" ht="24" customHeight="1" x14ac:dyDescent="0.2">
      <c r="F46" s="16"/>
      <c r="G46" s="20"/>
    </row>
    <row r="47" spans="1:7" ht="24" customHeight="1" x14ac:dyDescent="0.2">
      <c r="F47" s="16"/>
      <c r="G47" s="20"/>
    </row>
    <row r="48" spans="1:7" ht="24" customHeight="1" x14ac:dyDescent="0.2">
      <c r="F48" s="16"/>
      <c r="G48" s="20"/>
    </row>
    <row r="49" spans="6:7" ht="24" customHeight="1" x14ac:dyDescent="0.2">
      <c r="F49" s="16"/>
      <c r="G49" s="20"/>
    </row>
    <row r="50" spans="6:7" ht="24" customHeight="1" x14ac:dyDescent="0.2">
      <c r="F50" s="16"/>
      <c r="G50" s="20"/>
    </row>
    <row r="51" spans="6:7" ht="24" customHeight="1" x14ac:dyDescent="0.2">
      <c r="F51" s="16"/>
      <c r="G51" s="20"/>
    </row>
    <row r="52" spans="6:7" ht="24" customHeight="1" x14ac:dyDescent="0.2">
      <c r="F52" s="16"/>
      <c r="G52" s="20"/>
    </row>
    <row r="53" spans="6:7" ht="24" customHeight="1" x14ac:dyDescent="0.2">
      <c r="F53" s="16"/>
      <c r="G53" s="16"/>
    </row>
  </sheetData>
  <mergeCells count="2">
    <mergeCell ref="A1:B1"/>
    <mergeCell ref="F1:G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6" tint="0.39997558519241921"/>
  </sheetPr>
  <dimension ref="A1:H67"/>
  <sheetViews>
    <sheetView zoomScale="55" zoomScaleNormal="55" workbookViewId="0">
      <selection sqref="A1:C1"/>
    </sheetView>
  </sheetViews>
  <sheetFormatPr defaultColWidth="9.140625" defaultRowHeight="24" customHeight="1" x14ac:dyDescent="0.2"/>
  <cols>
    <col min="1" max="1" width="64.28515625" style="8" customWidth="1"/>
    <col min="2" max="3" width="26.140625" style="8" customWidth="1"/>
    <col min="4" max="4" width="9.140625" style="8"/>
    <col min="5" max="5" width="10.28515625" style="8" customWidth="1"/>
    <col min="6" max="6" width="9.140625" style="8"/>
    <col min="7" max="7" width="64.140625" style="8" customWidth="1"/>
    <col min="8" max="8" width="26.140625" style="8" customWidth="1"/>
    <col min="9" max="16384" width="9.140625" style="8"/>
  </cols>
  <sheetData>
    <row r="1" spans="1:8" ht="25.5" customHeight="1" x14ac:dyDescent="0.2">
      <c r="A1" s="37" t="s">
        <v>26</v>
      </c>
      <c r="B1" s="37"/>
      <c r="C1" s="37"/>
      <c r="G1" s="38" t="s">
        <v>27</v>
      </c>
      <c r="H1" s="38"/>
    </row>
    <row r="2" spans="1:8" ht="24" customHeight="1" x14ac:dyDescent="0.2">
      <c r="A2" s="10" t="s">
        <v>87</v>
      </c>
      <c r="B2" s="3" t="s">
        <v>0</v>
      </c>
      <c r="C2" s="4" t="e">
        <v>#REF!</v>
      </c>
      <c r="G2" s="10" t="s">
        <v>92</v>
      </c>
      <c r="H2" s="3" t="s">
        <v>0</v>
      </c>
    </row>
    <row r="3" spans="1:8" ht="24" customHeight="1" x14ac:dyDescent="0.2">
      <c r="A3" s="7" t="s">
        <v>88</v>
      </c>
      <c r="B3" s="5">
        <v>2018</v>
      </c>
      <c r="C3" s="5" t="e">
        <v>#REF!</v>
      </c>
      <c r="G3" s="7" t="s">
        <v>89</v>
      </c>
      <c r="H3" s="5">
        <v>-5.54</v>
      </c>
    </row>
    <row r="4" spans="1:8" ht="24" customHeight="1" x14ac:dyDescent="0.2">
      <c r="A4" s="7" t="s">
        <v>89</v>
      </c>
      <c r="B4" s="5">
        <v>34</v>
      </c>
      <c r="C4" s="5" t="e">
        <v>#REF!</v>
      </c>
    </row>
    <row r="5" spans="1:8" ht="24" customHeight="1" x14ac:dyDescent="0.2">
      <c r="A5" s="16"/>
      <c r="B5" s="17"/>
      <c r="C5" s="17"/>
      <c r="G5" s="10" t="s">
        <v>130</v>
      </c>
      <c r="H5" s="3" t="s">
        <v>0</v>
      </c>
    </row>
    <row r="6" spans="1:8" ht="24" customHeight="1" x14ac:dyDescent="0.2">
      <c r="A6" s="10" t="s">
        <v>90</v>
      </c>
      <c r="B6" s="3" t="s">
        <v>0</v>
      </c>
      <c r="C6" s="4" t="e">
        <v>#REF!</v>
      </c>
      <c r="G6" s="7" t="s">
        <v>89</v>
      </c>
      <c r="H6" s="5">
        <v>-373.61</v>
      </c>
    </row>
    <row r="7" spans="1:8" ht="24" customHeight="1" x14ac:dyDescent="0.2">
      <c r="A7" s="7" t="s">
        <v>9</v>
      </c>
      <c r="B7" s="7">
        <v>75.62</v>
      </c>
      <c r="C7" s="7" t="e">
        <v>#REF!</v>
      </c>
    </row>
    <row r="8" spans="1:8" ht="24" customHeight="1" x14ac:dyDescent="0.2">
      <c r="A8" s="7" t="s">
        <v>10</v>
      </c>
      <c r="B8" s="7">
        <v>83.69</v>
      </c>
      <c r="C8" s="7" t="e">
        <v>#REF!</v>
      </c>
      <c r="G8" s="10" t="s">
        <v>93</v>
      </c>
      <c r="H8" s="3" t="s">
        <v>0</v>
      </c>
    </row>
    <row r="9" spans="1:8" ht="24" customHeight="1" x14ac:dyDescent="0.2">
      <c r="A9" s="7" t="s">
        <v>11</v>
      </c>
      <c r="B9" s="7">
        <v>118.42</v>
      </c>
      <c r="C9" s="7" t="e">
        <v>#REF!</v>
      </c>
      <c r="G9" s="7" t="s">
        <v>9</v>
      </c>
      <c r="H9" s="7">
        <v>74.61</v>
      </c>
    </row>
    <row r="10" spans="1:8" ht="24" customHeight="1" x14ac:dyDescent="0.2">
      <c r="A10" s="7" t="s">
        <v>12</v>
      </c>
      <c r="B10" s="7">
        <v>235.67</v>
      </c>
      <c r="C10" s="7" t="e">
        <v>#REF!</v>
      </c>
      <c r="G10" s="7" t="s">
        <v>10</v>
      </c>
      <c r="H10" s="7">
        <v>81.649999999999991</v>
      </c>
    </row>
    <row r="11" spans="1:8" ht="24" customHeight="1" x14ac:dyDescent="0.2">
      <c r="A11" s="7" t="s">
        <v>13</v>
      </c>
      <c r="B11" s="7">
        <v>216.22</v>
      </c>
      <c r="C11" s="7" t="e">
        <v>#REF!</v>
      </c>
      <c r="G11" s="7" t="s">
        <v>11</v>
      </c>
      <c r="H11" s="7">
        <v>115.63</v>
      </c>
    </row>
    <row r="12" spans="1:8" ht="24" customHeight="1" x14ac:dyDescent="0.2">
      <c r="A12" s="7" t="s">
        <v>14</v>
      </c>
      <c r="B12" s="7">
        <v>375.74</v>
      </c>
      <c r="C12" s="7" t="e">
        <v>#REF!</v>
      </c>
      <c r="G12" s="7" t="s">
        <v>12</v>
      </c>
      <c r="H12" s="7">
        <v>229.23</v>
      </c>
    </row>
    <row r="13" spans="1:8" ht="24" customHeight="1" x14ac:dyDescent="0.2">
      <c r="A13" s="7" t="s">
        <v>15</v>
      </c>
      <c r="B13" s="7">
        <v>479.18</v>
      </c>
      <c r="C13" s="7" t="e">
        <v>#REF!</v>
      </c>
      <c r="G13" s="7" t="s">
        <v>13</v>
      </c>
      <c r="H13" s="7">
        <v>209.95</v>
      </c>
    </row>
    <row r="14" spans="1:8" ht="24" customHeight="1" x14ac:dyDescent="0.2">
      <c r="A14" s="7" t="s">
        <v>16</v>
      </c>
      <c r="B14" s="7">
        <v>620.17999999999995</v>
      </c>
      <c r="C14" s="7" t="e">
        <v>#REF!</v>
      </c>
      <c r="G14" s="7" t="s">
        <v>14</v>
      </c>
      <c r="H14" s="7">
        <v>358.85</v>
      </c>
    </row>
    <row r="15" spans="1:8" ht="24" customHeight="1" x14ac:dyDescent="0.2">
      <c r="A15" s="7" t="s">
        <v>17</v>
      </c>
      <c r="B15" s="7">
        <v>1159.67</v>
      </c>
      <c r="C15" s="7" t="e">
        <v>#REF!</v>
      </c>
      <c r="G15" s="7" t="s">
        <v>15</v>
      </c>
      <c r="H15" s="7">
        <v>447.79</v>
      </c>
    </row>
    <row r="16" spans="1:8" ht="24" customHeight="1" x14ac:dyDescent="0.2">
      <c r="A16" s="7" t="s">
        <v>18</v>
      </c>
      <c r="B16" s="7">
        <v>1083.19</v>
      </c>
      <c r="C16" s="7" t="e">
        <v>#REF!</v>
      </c>
      <c r="G16" s="7" t="s">
        <v>16</v>
      </c>
      <c r="H16" s="7">
        <v>578.65</v>
      </c>
    </row>
    <row r="17" spans="1:8" ht="24" customHeight="1" x14ac:dyDescent="0.2">
      <c r="A17" s="7" t="s">
        <v>19</v>
      </c>
      <c r="B17" s="7">
        <v>305.07</v>
      </c>
      <c r="C17" s="7" t="e">
        <v>#REF!</v>
      </c>
      <c r="G17" s="7" t="s">
        <v>17</v>
      </c>
      <c r="H17" s="7">
        <v>1070.1000000000001</v>
      </c>
    </row>
    <row r="18" spans="1:8" ht="24" customHeight="1" x14ac:dyDescent="0.2">
      <c r="A18" s="7" t="s">
        <v>21</v>
      </c>
      <c r="B18" s="7">
        <v>363.84</v>
      </c>
      <c r="C18" s="7" t="e">
        <v>#REF!</v>
      </c>
      <c r="G18" s="7" t="s">
        <v>18</v>
      </c>
      <c r="H18" s="7">
        <v>980.74</v>
      </c>
    </row>
    <row r="19" spans="1:8" ht="24" customHeight="1" x14ac:dyDescent="0.2">
      <c r="A19" s="7" t="s">
        <v>20</v>
      </c>
      <c r="B19" s="7">
        <v>539.39</v>
      </c>
      <c r="C19" s="7" t="e">
        <v>#REF!</v>
      </c>
      <c r="G19" s="7" t="s">
        <v>19</v>
      </c>
      <c r="H19" s="7">
        <v>290.95</v>
      </c>
    </row>
    <row r="20" spans="1:8" ht="24" customHeight="1" x14ac:dyDescent="0.2">
      <c r="A20" s="7" t="s">
        <v>22</v>
      </c>
      <c r="B20" s="7">
        <v>1181</v>
      </c>
      <c r="C20" s="7" t="e">
        <v>#REF!</v>
      </c>
      <c r="G20" s="7" t="s">
        <v>21</v>
      </c>
      <c r="H20" s="7">
        <v>339.7</v>
      </c>
    </row>
    <row r="21" spans="1:8" ht="24" customHeight="1" x14ac:dyDescent="0.2">
      <c r="A21" s="7" t="s">
        <v>23</v>
      </c>
      <c r="B21" s="7">
        <v>1414.85</v>
      </c>
      <c r="C21" s="7" t="e">
        <v>#REF!</v>
      </c>
      <c r="G21" s="7" t="s">
        <v>20</v>
      </c>
      <c r="H21" s="7">
        <v>505.53</v>
      </c>
    </row>
    <row r="22" spans="1:8" ht="24" customHeight="1" x14ac:dyDescent="0.2">
      <c r="G22" s="7" t="s">
        <v>22</v>
      </c>
      <c r="H22" s="7">
        <v>1091.8900000000001</v>
      </c>
    </row>
    <row r="23" spans="1:8" ht="24" customHeight="1" x14ac:dyDescent="0.2">
      <c r="A23" s="10" t="s">
        <v>91</v>
      </c>
      <c r="B23" s="3" t="s">
        <v>0</v>
      </c>
      <c r="C23" s="4" t="e">
        <v>#REF!</v>
      </c>
      <c r="G23" s="7" t="s">
        <v>23</v>
      </c>
      <c r="H23" s="7">
        <v>1287.1299999999999</v>
      </c>
    </row>
    <row r="24" spans="1:8" ht="24" customHeight="1" x14ac:dyDescent="0.2">
      <c r="A24" s="7" t="s">
        <v>9</v>
      </c>
      <c r="B24" s="7">
        <v>-2.97</v>
      </c>
      <c r="C24" s="7" t="e">
        <v>#REF!</v>
      </c>
    </row>
    <row r="25" spans="1:8" ht="24" customHeight="1" x14ac:dyDescent="0.2">
      <c r="A25" s="7" t="s">
        <v>10</v>
      </c>
      <c r="B25" s="7">
        <v>-4.22</v>
      </c>
      <c r="C25" s="7" t="e">
        <v>#REF!</v>
      </c>
      <c r="G25" s="10" t="s">
        <v>114</v>
      </c>
      <c r="H25" s="3" t="s">
        <v>0</v>
      </c>
    </row>
    <row r="26" spans="1:8" ht="24" customHeight="1" x14ac:dyDescent="0.2">
      <c r="A26" s="7" t="s">
        <v>11</v>
      </c>
      <c r="B26" s="7">
        <v>-3.86</v>
      </c>
      <c r="C26" s="7" t="e">
        <v>#REF!</v>
      </c>
      <c r="G26" s="7" t="s">
        <v>9</v>
      </c>
      <c r="H26" s="7">
        <v>-2.97</v>
      </c>
    </row>
    <row r="27" spans="1:8" ht="24" customHeight="1" x14ac:dyDescent="0.2">
      <c r="A27" s="7" t="s">
        <v>12</v>
      </c>
      <c r="B27" s="7">
        <v>-9.2799999999999994</v>
      </c>
      <c r="C27" s="7" t="e">
        <v>#REF!</v>
      </c>
      <c r="G27" s="7" t="s">
        <v>10</v>
      </c>
      <c r="H27" s="7">
        <v>-4.2299999999999995</v>
      </c>
    </row>
    <row r="28" spans="1:8" ht="24" customHeight="1" x14ac:dyDescent="0.2">
      <c r="A28" s="7" t="s">
        <v>13</v>
      </c>
      <c r="B28" s="7">
        <v>-5.0599999999999996</v>
      </c>
      <c r="C28" s="7" t="e">
        <v>#REF!</v>
      </c>
      <c r="G28" s="7" t="s">
        <v>11</v>
      </c>
      <c r="H28" s="7">
        <v>-3.8699999999999997</v>
      </c>
    </row>
    <row r="29" spans="1:8" ht="24" customHeight="1" x14ac:dyDescent="0.2">
      <c r="A29" s="7" t="s">
        <v>14</v>
      </c>
      <c r="B29" s="7">
        <v>2.74</v>
      </c>
      <c r="C29" s="7" t="e">
        <v>#REF!</v>
      </c>
      <c r="G29" s="7" t="s">
        <v>12</v>
      </c>
      <c r="H29" s="7">
        <v>-9.26</v>
      </c>
    </row>
    <row r="30" spans="1:8" ht="24" customHeight="1" x14ac:dyDescent="0.2">
      <c r="A30" s="7" t="s">
        <v>15</v>
      </c>
      <c r="B30" s="7">
        <v>5.76</v>
      </c>
      <c r="C30" s="7" t="e">
        <v>#REF!</v>
      </c>
      <c r="G30" s="7" t="s">
        <v>13</v>
      </c>
      <c r="H30" s="7">
        <v>-5.0299999999999994</v>
      </c>
    </row>
    <row r="31" spans="1:8" ht="24" customHeight="1" x14ac:dyDescent="0.2">
      <c r="A31" s="7" t="s">
        <v>16</v>
      </c>
      <c r="B31" s="7">
        <v>6.95</v>
      </c>
      <c r="C31" s="7" t="e">
        <v>#REF!</v>
      </c>
      <c r="G31" s="7" t="s">
        <v>14</v>
      </c>
      <c r="H31" s="7">
        <v>2.4400000000000004</v>
      </c>
    </row>
    <row r="32" spans="1:8" ht="24" customHeight="1" x14ac:dyDescent="0.2">
      <c r="A32" s="7" t="s">
        <v>17</v>
      </c>
      <c r="B32" s="7">
        <v>14.24</v>
      </c>
      <c r="C32" s="7" t="e">
        <v>#REF!</v>
      </c>
      <c r="G32" s="7" t="s">
        <v>15</v>
      </c>
      <c r="H32" s="7">
        <v>4.97</v>
      </c>
    </row>
    <row r="33" spans="1:8" ht="24" customHeight="1" x14ac:dyDescent="0.2">
      <c r="A33" s="7" t="s">
        <v>18</v>
      </c>
      <c r="B33" s="7">
        <v>13.38</v>
      </c>
      <c r="C33" s="7" t="e">
        <v>#REF!</v>
      </c>
      <c r="G33" s="7" t="s">
        <v>16</v>
      </c>
      <c r="H33" s="7">
        <v>5.95</v>
      </c>
    </row>
    <row r="34" spans="1:8" ht="24" customHeight="1" x14ac:dyDescent="0.2">
      <c r="A34" s="7" t="s">
        <v>19</v>
      </c>
      <c r="B34" s="7">
        <v>7.22</v>
      </c>
      <c r="C34" s="7" t="e">
        <v>#REF!</v>
      </c>
      <c r="G34" s="7" t="s">
        <v>17</v>
      </c>
      <c r="H34" s="7">
        <v>11.91</v>
      </c>
    </row>
    <row r="35" spans="1:8" ht="24" customHeight="1" x14ac:dyDescent="0.2">
      <c r="A35" s="7" t="s">
        <v>21</v>
      </c>
      <c r="B35" s="7">
        <v>12.4</v>
      </c>
      <c r="C35" s="7" t="e">
        <v>#REF!</v>
      </c>
      <c r="G35" s="7" t="s">
        <v>18</v>
      </c>
      <c r="H35" s="7">
        <v>11.09</v>
      </c>
    </row>
    <row r="36" spans="1:8" ht="24" customHeight="1" x14ac:dyDescent="0.2">
      <c r="A36" s="7" t="s">
        <v>20</v>
      </c>
      <c r="B36" s="7">
        <v>16.32</v>
      </c>
      <c r="C36" s="7" t="e">
        <v>#REF!</v>
      </c>
      <c r="G36" s="7" t="s">
        <v>19</v>
      </c>
      <c r="H36" s="7">
        <v>6.5699999999999994</v>
      </c>
    </row>
    <row r="37" spans="1:8" ht="24" customHeight="1" x14ac:dyDescent="0.2">
      <c r="A37" s="7" t="s">
        <v>22</v>
      </c>
      <c r="B37" s="7">
        <v>42.34</v>
      </c>
      <c r="C37" s="7" t="e">
        <v>#REF!</v>
      </c>
      <c r="G37" s="7" t="s">
        <v>21</v>
      </c>
      <c r="H37" s="7">
        <v>10.71</v>
      </c>
    </row>
    <row r="38" spans="1:8" ht="24" customHeight="1" x14ac:dyDescent="0.2">
      <c r="A38" s="7" t="s">
        <v>23</v>
      </c>
      <c r="B38" s="7">
        <v>41.18</v>
      </c>
      <c r="C38" s="7" t="e">
        <v>#REF!</v>
      </c>
      <c r="G38" s="7" t="s">
        <v>20</v>
      </c>
      <c r="H38" s="7">
        <v>14.11</v>
      </c>
    </row>
    <row r="39" spans="1:8" ht="24" customHeight="1" x14ac:dyDescent="0.2">
      <c r="A39" s="16"/>
      <c r="B39" s="20"/>
      <c r="C39" s="20"/>
      <c r="G39" s="7" t="s">
        <v>22</v>
      </c>
      <c r="H39" s="7">
        <v>37.190000000000005</v>
      </c>
    </row>
    <row r="40" spans="1:8" ht="24" customHeight="1" x14ac:dyDescent="0.2">
      <c r="A40" s="10" t="s">
        <v>95</v>
      </c>
      <c r="B40" s="3" t="s">
        <v>0</v>
      </c>
      <c r="C40" s="4" t="e">
        <v>#REF!</v>
      </c>
      <c r="G40" s="7" t="s">
        <v>23</v>
      </c>
      <c r="H40" s="7">
        <v>34.92</v>
      </c>
    </row>
    <row r="41" spans="1:8" ht="24" customHeight="1" x14ac:dyDescent="0.2">
      <c r="A41" s="7" t="s">
        <v>94</v>
      </c>
      <c r="B41" s="7">
        <v>36890</v>
      </c>
      <c r="C41" s="7" t="e">
        <v>#REF!</v>
      </c>
      <c r="G41" s="16"/>
      <c r="H41" s="21"/>
    </row>
    <row r="42" spans="1:8" ht="24" customHeight="1" x14ac:dyDescent="0.2">
      <c r="G42" s="10" t="s">
        <v>97</v>
      </c>
      <c r="H42" s="3" t="s">
        <v>0</v>
      </c>
    </row>
    <row r="43" spans="1:8" ht="24" customHeight="1" x14ac:dyDescent="0.2">
      <c r="G43" s="7" t="s">
        <v>96</v>
      </c>
      <c r="H43" s="23">
        <v>35305</v>
      </c>
    </row>
    <row r="44" spans="1:8" ht="24" customHeight="1" x14ac:dyDescent="0.2">
      <c r="G44" s="7" t="s">
        <v>98</v>
      </c>
      <c r="H44" s="23">
        <v>1585</v>
      </c>
    </row>
    <row r="45" spans="1:8" ht="24" customHeight="1" x14ac:dyDescent="0.2">
      <c r="G45" s="16"/>
      <c r="H45" s="20"/>
    </row>
    <row r="46" spans="1:8" ht="24" customHeight="1" x14ac:dyDescent="0.2">
      <c r="G46" s="16"/>
      <c r="H46" s="20"/>
    </row>
    <row r="47" spans="1:8" ht="24" customHeight="1" x14ac:dyDescent="0.2">
      <c r="G47" s="16"/>
      <c r="H47" s="20"/>
    </row>
    <row r="48" spans="1:8" ht="24" customHeight="1" x14ac:dyDescent="0.2">
      <c r="G48" s="16"/>
      <c r="H48" s="20"/>
    </row>
    <row r="49" spans="7:8" ht="24" customHeight="1" x14ac:dyDescent="0.2">
      <c r="G49" s="16"/>
      <c r="H49" s="20"/>
    </row>
    <row r="50" spans="7:8" ht="24" customHeight="1" x14ac:dyDescent="0.2">
      <c r="G50" s="16"/>
      <c r="H50" s="20"/>
    </row>
    <row r="51" spans="7:8" ht="24" customHeight="1" x14ac:dyDescent="0.2">
      <c r="G51" s="16"/>
      <c r="H51" s="20"/>
    </row>
    <row r="52" spans="7:8" ht="24" customHeight="1" x14ac:dyDescent="0.2">
      <c r="G52" s="16"/>
      <c r="H52" s="20"/>
    </row>
    <row r="53" spans="7:8" ht="24" customHeight="1" x14ac:dyDescent="0.2">
      <c r="G53" s="16"/>
      <c r="H53" s="16"/>
    </row>
    <row r="54" spans="7:8" ht="24" customHeight="1" x14ac:dyDescent="0.2">
      <c r="G54" s="16"/>
      <c r="H54" s="16"/>
    </row>
    <row r="55" spans="7:8" ht="24" customHeight="1" x14ac:dyDescent="0.2">
      <c r="G55" s="16"/>
      <c r="H55" s="16"/>
    </row>
    <row r="56" spans="7:8" ht="24" customHeight="1" x14ac:dyDescent="0.2">
      <c r="G56" s="16"/>
      <c r="H56" s="16"/>
    </row>
    <row r="57" spans="7:8" ht="24" customHeight="1" x14ac:dyDescent="0.2">
      <c r="G57" s="16"/>
      <c r="H57" s="16"/>
    </row>
    <row r="58" spans="7:8" ht="24" customHeight="1" x14ac:dyDescent="0.2">
      <c r="G58" s="16"/>
      <c r="H58" s="16"/>
    </row>
    <row r="59" spans="7:8" ht="24" customHeight="1" x14ac:dyDescent="0.2">
      <c r="G59" s="16"/>
      <c r="H59" s="16"/>
    </row>
    <row r="60" spans="7:8" ht="24" customHeight="1" x14ac:dyDescent="0.2">
      <c r="G60" s="16"/>
      <c r="H60" s="16"/>
    </row>
    <row r="61" spans="7:8" ht="24" customHeight="1" x14ac:dyDescent="0.2">
      <c r="G61" s="16"/>
      <c r="H61" s="16"/>
    </row>
    <row r="62" spans="7:8" ht="24" customHeight="1" x14ac:dyDescent="0.2">
      <c r="G62" s="16"/>
      <c r="H62" s="16"/>
    </row>
    <row r="63" spans="7:8" ht="24" customHeight="1" x14ac:dyDescent="0.2">
      <c r="G63" s="16"/>
      <c r="H63" s="16"/>
    </row>
    <row r="64" spans="7:8" ht="24" customHeight="1" x14ac:dyDescent="0.2">
      <c r="G64" s="16"/>
      <c r="H64" s="16"/>
    </row>
    <row r="65" spans="7:8" ht="24" customHeight="1" x14ac:dyDescent="0.2">
      <c r="G65" s="16"/>
      <c r="H65" s="16"/>
    </row>
    <row r="66" spans="7:8" ht="24" customHeight="1" x14ac:dyDescent="0.2">
      <c r="G66" s="16"/>
      <c r="H66" s="16"/>
    </row>
    <row r="67" spans="7:8" ht="24" customHeight="1" x14ac:dyDescent="0.2">
      <c r="G67" s="16"/>
      <c r="H67" s="16"/>
    </row>
  </sheetData>
  <mergeCells count="2">
    <mergeCell ref="A1:C1"/>
    <mergeCell ref="G1:H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-0.24994659260841701"/>
  </sheetPr>
  <dimension ref="A1:G67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8" customWidth="1"/>
    <col min="2" max="2" width="26.140625" style="8" customWidth="1"/>
    <col min="3" max="3" width="9.140625" style="8"/>
    <col min="4" max="4" width="10.28515625" style="8" customWidth="1"/>
    <col min="5" max="5" width="9.140625" style="8"/>
    <col min="6" max="6" width="64.140625" style="8" customWidth="1"/>
    <col min="7" max="7" width="26.140625" style="8" customWidth="1"/>
    <col min="8" max="16384" width="9.140625" style="8"/>
  </cols>
  <sheetData>
    <row r="1" spans="1:7" ht="25.5" customHeight="1" x14ac:dyDescent="0.2">
      <c r="A1" s="37" t="s">
        <v>26</v>
      </c>
      <c r="B1" s="37"/>
      <c r="F1" s="37" t="s">
        <v>27</v>
      </c>
      <c r="G1" s="37"/>
    </row>
    <row r="2" spans="1:7" ht="24" customHeight="1" x14ac:dyDescent="0.2">
      <c r="A2" s="10" t="s">
        <v>99</v>
      </c>
      <c r="B2" s="3" t="s">
        <v>0</v>
      </c>
      <c r="F2" s="10" t="s">
        <v>100</v>
      </c>
      <c r="G2" s="3" t="s">
        <v>0</v>
      </c>
    </row>
    <row r="3" spans="1:7" ht="24" customHeight="1" x14ac:dyDescent="0.2">
      <c r="A3" s="7" t="s">
        <v>101</v>
      </c>
      <c r="B3" s="5">
        <v>22133</v>
      </c>
      <c r="F3" s="7" t="s">
        <v>101</v>
      </c>
      <c r="G3" s="5">
        <v>21400</v>
      </c>
    </row>
    <row r="4" spans="1:7" ht="24" customHeight="1" x14ac:dyDescent="0.2">
      <c r="A4" s="7" t="s">
        <v>102</v>
      </c>
      <c r="B4" s="5">
        <v>4004</v>
      </c>
      <c r="F4" s="7" t="s">
        <v>102</v>
      </c>
      <c r="G4" s="5">
        <v>3880</v>
      </c>
    </row>
    <row r="5" spans="1:7" ht="24" customHeight="1" x14ac:dyDescent="0.2">
      <c r="A5" s="7" t="s">
        <v>103</v>
      </c>
      <c r="B5" s="5">
        <v>4455</v>
      </c>
      <c r="F5" s="7" t="s">
        <v>103</v>
      </c>
      <c r="G5" s="5">
        <v>4303</v>
      </c>
    </row>
    <row r="6" spans="1:7" ht="24" customHeight="1" x14ac:dyDescent="0.2">
      <c r="A6" s="7" t="s">
        <v>104</v>
      </c>
      <c r="B6" s="5">
        <v>13674</v>
      </c>
      <c r="F6" s="7" t="s">
        <v>104</v>
      </c>
      <c r="G6" s="5">
        <v>13217</v>
      </c>
    </row>
    <row r="7" spans="1:7" ht="24" customHeight="1" x14ac:dyDescent="0.2">
      <c r="A7" s="16"/>
      <c r="B7" s="16"/>
      <c r="F7" s="16"/>
      <c r="G7" s="16"/>
    </row>
    <row r="8" spans="1:7" ht="24" customHeight="1" x14ac:dyDescent="0.2">
      <c r="A8" s="16"/>
      <c r="B8" s="16"/>
      <c r="F8" s="16"/>
      <c r="G8" s="16"/>
    </row>
    <row r="9" spans="1:7" ht="24" customHeight="1" x14ac:dyDescent="0.2">
      <c r="A9" s="16"/>
      <c r="B9" s="16"/>
      <c r="F9" s="16"/>
      <c r="G9" s="16"/>
    </row>
    <row r="10" spans="1:7" ht="24" customHeight="1" x14ac:dyDescent="0.2">
      <c r="A10" s="16"/>
      <c r="B10" s="16"/>
      <c r="F10" s="16"/>
      <c r="G10" s="16"/>
    </row>
    <row r="11" spans="1:7" ht="24" customHeight="1" x14ac:dyDescent="0.2">
      <c r="A11" s="16"/>
      <c r="B11" s="16"/>
      <c r="F11" s="16"/>
      <c r="G11" s="16"/>
    </row>
    <row r="12" spans="1:7" ht="24" customHeight="1" x14ac:dyDescent="0.2">
      <c r="A12" s="16"/>
      <c r="B12" s="16"/>
      <c r="F12" s="16"/>
      <c r="G12" s="16"/>
    </row>
    <row r="13" spans="1:7" ht="24" customHeight="1" x14ac:dyDescent="0.2">
      <c r="A13" s="16"/>
      <c r="B13" s="16"/>
      <c r="F13" s="16"/>
      <c r="G13" s="16"/>
    </row>
    <row r="14" spans="1:7" ht="24" customHeight="1" x14ac:dyDescent="0.2">
      <c r="A14" s="16"/>
      <c r="B14" s="16"/>
      <c r="F14" s="16"/>
      <c r="G14" s="16"/>
    </row>
    <row r="15" spans="1:7" ht="24" customHeight="1" x14ac:dyDescent="0.2">
      <c r="A15" s="16"/>
      <c r="B15" s="16"/>
      <c r="F15" s="16"/>
      <c r="G15" s="16"/>
    </row>
    <row r="16" spans="1:7" ht="24" customHeight="1" x14ac:dyDescent="0.2">
      <c r="A16" s="16"/>
      <c r="B16" s="16"/>
      <c r="F16" s="16"/>
      <c r="G16" s="16"/>
    </row>
    <row r="17" spans="1:7" ht="24" customHeight="1" x14ac:dyDescent="0.2">
      <c r="A17" s="16"/>
      <c r="B17" s="16"/>
      <c r="F17" s="16"/>
      <c r="G17" s="16"/>
    </row>
    <row r="18" spans="1:7" ht="24" customHeight="1" x14ac:dyDescent="0.2">
      <c r="A18" s="16"/>
      <c r="B18" s="16"/>
      <c r="F18" s="16"/>
      <c r="G18" s="16"/>
    </row>
    <row r="19" spans="1:7" ht="24" customHeight="1" x14ac:dyDescent="0.2">
      <c r="A19" s="16"/>
      <c r="B19" s="16"/>
      <c r="F19" s="16"/>
      <c r="G19" s="16"/>
    </row>
    <row r="20" spans="1:7" ht="24" customHeight="1" x14ac:dyDescent="0.2">
      <c r="A20" s="16"/>
      <c r="B20" s="16"/>
      <c r="F20" s="16"/>
      <c r="G20" s="16"/>
    </row>
    <row r="21" spans="1:7" ht="24" customHeight="1" x14ac:dyDescent="0.2">
      <c r="A21" s="16"/>
      <c r="B21" s="16"/>
      <c r="F21" s="16"/>
      <c r="G21" s="16"/>
    </row>
    <row r="22" spans="1:7" ht="24" customHeight="1" x14ac:dyDescent="0.2">
      <c r="A22" s="16"/>
      <c r="B22" s="16"/>
      <c r="F22" s="16"/>
      <c r="G22" s="16"/>
    </row>
    <row r="23" spans="1:7" ht="24" customHeight="1" x14ac:dyDescent="0.2">
      <c r="A23" s="22"/>
      <c r="B23" s="17"/>
      <c r="F23" s="22"/>
      <c r="G23" s="17"/>
    </row>
    <row r="24" spans="1:7" ht="24" customHeight="1" x14ac:dyDescent="0.2">
      <c r="A24" s="16"/>
      <c r="B24" s="16"/>
      <c r="F24" s="16"/>
      <c r="G24" s="16"/>
    </row>
    <row r="25" spans="1:7" ht="24" customHeight="1" x14ac:dyDescent="0.2">
      <c r="A25" s="16"/>
      <c r="B25" s="16"/>
      <c r="F25" s="16"/>
      <c r="G25" s="16"/>
    </row>
    <row r="26" spans="1:7" ht="24" customHeight="1" x14ac:dyDescent="0.2">
      <c r="A26" s="16"/>
      <c r="B26" s="16"/>
      <c r="F26" s="16"/>
      <c r="G26" s="16"/>
    </row>
    <row r="27" spans="1:7" ht="24" customHeight="1" x14ac:dyDescent="0.2">
      <c r="A27" s="16"/>
      <c r="B27" s="16"/>
      <c r="F27" s="16"/>
      <c r="G27" s="16"/>
    </row>
    <row r="28" spans="1:7" ht="24" customHeight="1" x14ac:dyDescent="0.2">
      <c r="A28" s="16"/>
      <c r="B28" s="16"/>
      <c r="F28" s="16"/>
      <c r="G28" s="16"/>
    </row>
    <row r="29" spans="1:7" ht="24" customHeight="1" x14ac:dyDescent="0.2">
      <c r="A29" s="16"/>
      <c r="B29" s="16"/>
      <c r="F29" s="16"/>
      <c r="G29" s="16"/>
    </row>
    <row r="30" spans="1:7" ht="24" customHeight="1" x14ac:dyDescent="0.2">
      <c r="A30" s="16"/>
      <c r="B30" s="16"/>
      <c r="F30" s="16"/>
      <c r="G30" s="16"/>
    </row>
    <row r="31" spans="1:7" ht="24" customHeight="1" x14ac:dyDescent="0.2">
      <c r="A31" s="16"/>
      <c r="B31" s="16"/>
      <c r="F31" s="16"/>
      <c r="G31" s="16"/>
    </row>
    <row r="32" spans="1:7" ht="24" customHeight="1" x14ac:dyDescent="0.2">
      <c r="A32" s="16"/>
      <c r="B32" s="16"/>
      <c r="F32" s="16"/>
      <c r="G32" s="16"/>
    </row>
    <row r="33" spans="1:7" ht="24" customHeight="1" x14ac:dyDescent="0.2">
      <c r="A33" s="16"/>
      <c r="B33" s="16"/>
      <c r="F33" s="16"/>
      <c r="G33" s="16"/>
    </row>
    <row r="34" spans="1:7" ht="24" customHeight="1" x14ac:dyDescent="0.2">
      <c r="A34" s="16"/>
      <c r="B34" s="16"/>
      <c r="F34" s="16"/>
      <c r="G34" s="16"/>
    </row>
    <row r="35" spans="1:7" ht="24" customHeight="1" x14ac:dyDescent="0.2">
      <c r="A35" s="16"/>
      <c r="B35" s="16"/>
      <c r="F35" s="16"/>
      <c r="G35" s="16"/>
    </row>
    <row r="36" spans="1:7" ht="24" customHeight="1" x14ac:dyDescent="0.2">
      <c r="A36" s="16"/>
      <c r="B36" s="16"/>
      <c r="F36" s="16"/>
      <c r="G36" s="16"/>
    </row>
    <row r="37" spans="1:7" ht="24" customHeight="1" x14ac:dyDescent="0.2">
      <c r="A37" s="16"/>
      <c r="B37" s="16"/>
      <c r="F37" s="16"/>
      <c r="G37" s="16"/>
    </row>
    <row r="38" spans="1:7" ht="24" customHeight="1" x14ac:dyDescent="0.2">
      <c r="A38" s="16"/>
      <c r="B38" s="16"/>
      <c r="F38" s="16"/>
      <c r="G38" s="16"/>
    </row>
    <row r="39" spans="1:7" ht="24" customHeight="1" x14ac:dyDescent="0.2">
      <c r="A39" s="16"/>
      <c r="B39" s="20"/>
      <c r="F39" s="16"/>
      <c r="G39" s="21"/>
    </row>
    <row r="40" spans="1:7" ht="24" customHeight="1" x14ac:dyDescent="0.2">
      <c r="A40" s="22"/>
      <c r="B40" s="17"/>
      <c r="F40" s="22"/>
      <c r="G40" s="17"/>
    </row>
    <row r="41" spans="1:7" ht="24" customHeight="1" x14ac:dyDescent="0.2">
      <c r="A41" s="16"/>
      <c r="B41" s="16"/>
      <c r="F41" s="16"/>
      <c r="G41" s="24"/>
    </row>
    <row r="42" spans="1:7" ht="24" customHeight="1" x14ac:dyDescent="0.2">
      <c r="A42" s="16"/>
      <c r="B42" s="16"/>
      <c r="F42" s="16"/>
      <c r="G42" s="24"/>
    </row>
    <row r="43" spans="1:7" ht="24" customHeight="1" x14ac:dyDescent="0.2">
      <c r="A43" s="16"/>
      <c r="B43" s="16"/>
      <c r="F43" s="16"/>
      <c r="G43" s="20"/>
    </row>
    <row r="44" spans="1:7" ht="24" customHeight="1" x14ac:dyDescent="0.2">
      <c r="A44" s="16"/>
      <c r="B44" s="16"/>
      <c r="F44" s="16"/>
      <c r="G44" s="20"/>
    </row>
    <row r="45" spans="1:7" ht="24" customHeight="1" x14ac:dyDescent="0.2">
      <c r="A45" s="16"/>
      <c r="B45" s="16"/>
      <c r="F45" s="16"/>
      <c r="G45" s="20"/>
    </row>
    <row r="46" spans="1:7" ht="24" customHeight="1" x14ac:dyDescent="0.2">
      <c r="A46" s="16"/>
      <c r="B46" s="16"/>
      <c r="F46" s="16"/>
      <c r="G46" s="20"/>
    </row>
    <row r="47" spans="1:7" ht="24" customHeight="1" x14ac:dyDescent="0.2">
      <c r="A47" s="16"/>
      <c r="B47" s="16"/>
      <c r="F47" s="16"/>
      <c r="G47" s="20"/>
    </row>
    <row r="48" spans="1:7" ht="24" customHeight="1" x14ac:dyDescent="0.2">
      <c r="A48" s="16"/>
      <c r="B48" s="16"/>
      <c r="F48" s="16"/>
      <c r="G48" s="20"/>
    </row>
    <row r="49" spans="1:7" ht="24" customHeight="1" x14ac:dyDescent="0.2">
      <c r="A49" s="16"/>
      <c r="B49" s="16"/>
      <c r="F49" s="16"/>
      <c r="G49" s="20"/>
    </row>
    <row r="50" spans="1:7" ht="24" customHeight="1" x14ac:dyDescent="0.2">
      <c r="A50" s="16"/>
      <c r="B50" s="16"/>
      <c r="F50" s="16"/>
      <c r="G50" s="20"/>
    </row>
    <row r="51" spans="1:7" ht="24" customHeight="1" x14ac:dyDescent="0.2">
      <c r="A51" s="16"/>
      <c r="B51" s="16"/>
      <c r="F51" s="16"/>
      <c r="G51" s="20"/>
    </row>
    <row r="52" spans="1:7" ht="24" customHeight="1" x14ac:dyDescent="0.2">
      <c r="A52" s="16"/>
      <c r="B52" s="16"/>
      <c r="F52" s="16"/>
      <c r="G52" s="20"/>
    </row>
    <row r="53" spans="1:7" ht="24" customHeight="1" x14ac:dyDescent="0.2">
      <c r="A53" s="16"/>
      <c r="B53" s="16"/>
      <c r="F53" s="16"/>
      <c r="G53" s="16"/>
    </row>
    <row r="54" spans="1:7" ht="24" customHeight="1" x14ac:dyDescent="0.2">
      <c r="A54" s="16"/>
      <c r="B54" s="16"/>
      <c r="F54" s="16"/>
      <c r="G54" s="16"/>
    </row>
    <row r="55" spans="1:7" ht="24" customHeight="1" x14ac:dyDescent="0.2">
      <c r="A55" s="16"/>
      <c r="B55" s="16"/>
      <c r="F55" s="16"/>
      <c r="G55" s="16"/>
    </row>
    <row r="56" spans="1:7" ht="24" customHeight="1" x14ac:dyDescent="0.2">
      <c r="A56" s="16"/>
      <c r="B56" s="16"/>
      <c r="F56" s="16"/>
      <c r="G56" s="16"/>
    </row>
    <row r="57" spans="1:7" ht="24" customHeight="1" x14ac:dyDescent="0.2">
      <c r="A57" s="16"/>
      <c r="B57" s="16"/>
      <c r="F57" s="16"/>
      <c r="G57" s="16"/>
    </row>
    <row r="58" spans="1:7" ht="24" customHeight="1" x14ac:dyDescent="0.2">
      <c r="F58" s="16"/>
      <c r="G58" s="16"/>
    </row>
    <row r="59" spans="1:7" ht="24" customHeight="1" x14ac:dyDescent="0.2">
      <c r="F59" s="16"/>
      <c r="G59" s="16"/>
    </row>
    <row r="60" spans="1:7" ht="24" customHeight="1" x14ac:dyDescent="0.2">
      <c r="F60" s="16"/>
      <c r="G60" s="16"/>
    </row>
    <row r="61" spans="1:7" ht="24" customHeight="1" x14ac:dyDescent="0.2">
      <c r="F61" s="16"/>
      <c r="G61" s="16"/>
    </row>
    <row r="62" spans="1:7" ht="24" customHeight="1" x14ac:dyDescent="0.2">
      <c r="F62" s="16"/>
      <c r="G62" s="16"/>
    </row>
    <row r="63" spans="1:7" ht="24" customHeight="1" x14ac:dyDescent="0.2">
      <c r="F63" s="16"/>
      <c r="G63" s="16"/>
    </row>
    <row r="64" spans="1:7" ht="24" customHeight="1" x14ac:dyDescent="0.2">
      <c r="F64" s="16"/>
      <c r="G64" s="16"/>
    </row>
    <row r="65" spans="6:7" ht="24" customHeight="1" x14ac:dyDescent="0.2">
      <c r="F65" s="16"/>
      <c r="G65" s="16"/>
    </row>
    <row r="66" spans="6:7" ht="24" customHeight="1" x14ac:dyDescent="0.2">
      <c r="F66" s="16"/>
      <c r="G66" s="16"/>
    </row>
    <row r="67" spans="6:7" ht="24" customHeight="1" x14ac:dyDescent="0.2">
      <c r="F67" s="16"/>
      <c r="G67" s="16"/>
    </row>
  </sheetData>
  <mergeCells count="2">
    <mergeCell ref="A1:B1"/>
    <mergeCell ref="F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 tint="-0.49995422223578601"/>
  </sheetPr>
  <dimension ref="A1:G17"/>
  <sheetViews>
    <sheetView workbookViewId="0">
      <selection activeCell="F33" sqref="F33"/>
    </sheetView>
  </sheetViews>
  <sheetFormatPr defaultColWidth="8.85546875" defaultRowHeight="12.75" x14ac:dyDescent="0.2"/>
  <cols>
    <col min="1" max="1" width="15.140625" style="1" customWidth="1"/>
    <col min="2" max="8" width="23.5703125" style="1" customWidth="1"/>
    <col min="9" max="16384" width="8.85546875" style="1"/>
  </cols>
  <sheetData>
    <row r="1" spans="1:7" x14ac:dyDescent="0.2">
      <c r="A1" s="26" t="s">
        <v>0</v>
      </c>
      <c r="B1" s="27" t="s">
        <v>110</v>
      </c>
      <c r="C1" s="27" t="s">
        <v>111</v>
      </c>
      <c r="D1" s="27" t="s">
        <v>112</v>
      </c>
      <c r="E1" s="27" t="s">
        <v>113</v>
      </c>
    </row>
    <row r="2" spans="1:7" x14ac:dyDescent="0.2">
      <c r="A2" s="27" t="s">
        <v>105</v>
      </c>
      <c r="B2" s="27">
        <v>-2.81</v>
      </c>
      <c r="C2" s="27">
        <v>-65.41</v>
      </c>
      <c r="D2" s="27">
        <v>-164886.70000000001</v>
      </c>
      <c r="E2" s="27">
        <v>-65.819999999999993</v>
      </c>
      <c r="F2" s="25"/>
    </row>
    <row r="3" spans="1:7" x14ac:dyDescent="0.2">
      <c r="A3" s="27" t="s">
        <v>106</v>
      </c>
      <c r="B3" s="27">
        <v>-10.44</v>
      </c>
      <c r="C3" s="27">
        <v>-259.11</v>
      </c>
      <c r="D3" s="27">
        <v>-678271.31</v>
      </c>
      <c r="E3" s="27">
        <v>-301.79000000000002</v>
      </c>
    </row>
    <row r="4" spans="1:7" x14ac:dyDescent="0.2">
      <c r="A4" s="27" t="s">
        <v>107</v>
      </c>
      <c r="B4" s="27">
        <v>-22.63</v>
      </c>
      <c r="C4" s="27">
        <v>-589.34</v>
      </c>
      <c r="D4" s="27">
        <v>-1584589.63</v>
      </c>
      <c r="E4" s="27">
        <v>-733.88</v>
      </c>
    </row>
    <row r="5" spans="1:7" x14ac:dyDescent="0.2">
      <c r="A5" s="27" t="s">
        <v>108</v>
      </c>
      <c r="B5" s="27">
        <v>-38.36</v>
      </c>
      <c r="C5" s="27">
        <v>-1038.01</v>
      </c>
      <c r="D5" s="27">
        <v>-2880024</v>
      </c>
      <c r="E5" s="27">
        <v>-1360.79</v>
      </c>
    </row>
    <row r="6" spans="1:7" x14ac:dyDescent="0.2">
      <c r="A6" s="27" t="s">
        <v>109</v>
      </c>
      <c r="B6" s="27">
        <v>-56.16</v>
      </c>
      <c r="C6" s="27">
        <v>-1557.97</v>
      </c>
      <c r="D6" s="27">
        <v>-4414255.5</v>
      </c>
      <c r="E6" s="27">
        <v>-2133.5300000000002</v>
      </c>
    </row>
    <row r="9" spans="1:7" x14ac:dyDescent="0.2">
      <c r="B9" s="29"/>
      <c r="C9" s="29"/>
      <c r="D9" s="29"/>
      <c r="E9" s="29"/>
      <c r="F9" s="29"/>
      <c r="G9" s="29"/>
    </row>
    <row r="10" spans="1:7" x14ac:dyDescent="0.2">
      <c r="B10" s="28"/>
      <c r="C10" s="28"/>
      <c r="D10" s="28"/>
      <c r="E10" s="28"/>
      <c r="F10" s="28"/>
      <c r="G10" s="29"/>
    </row>
    <row r="11" spans="1:7" x14ac:dyDescent="0.2">
      <c r="B11" s="28"/>
      <c r="C11" s="28"/>
      <c r="D11" s="28"/>
      <c r="E11" s="28"/>
      <c r="F11" s="28"/>
      <c r="G11" s="29"/>
    </row>
    <row r="12" spans="1:7" x14ac:dyDescent="0.2">
      <c r="B12" s="28"/>
      <c r="C12" s="28"/>
      <c r="D12" s="28"/>
      <c r="E12" s="28"/>
      <c r="F12" s="28"/>
      <c r="G12" s="29"/>
    </row>
    <row r="13" spans="1:7" x14ac:dyDescent="0.2">
      <c r="B13" s="28"/>
      <c r="C13" s="28"/>
      <c r="D13" s="28"/>
      <c r="E13" s="28"/>
      <c r="F13" s="28"/>
      <c r="G13" s="29"/>
    </row>
    <row r="14" spans="1:7" x14ac:dyDescent="0.2">
      <c r="B14" s="29"/>
      <c r="C14" s="29"/>
      <c r="D14" s="29"/>
      <c r="E14" s="29"/>
      <c r="F14" s="29"/>
      <c r="G14" s="29"/>
    </row>
    <row r="15" spans="1:7" x14ac:dyDescent="0.2">
      <c r="B15" s="29"/>
      <c r="C15" s="29"/>
      <c r="D15" s="29"/>
      <c r="E15" s="29"/>
      <c r="F15" s="29"/>
      <c r="G15" s="29"/>
    </row>
    <row r="16" spans="1:7" x14ac:dyDescent="0.2">
      <c r="B16" s="29"/>
      <c r="C16" s="29"/>
      <c r="D16" s="29"/>
      <c r="E16" s="29"/>
      <c r="F16" s="29"/>
      <c r="G16" s="29"/>
    </row>
    <row r="17" spans="2:7" x14ac:dyDescent="0.2">
      <c r="B17" s="29"/>
      <c r="C17" s="29"/>
      <c r="D17" s="29"/>
      <c r="E17" s="29"/>
      <c r="F17" s="29"/>
      <c r="G17" s="2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I24"/>
  <sheetViews>
    <sheetView workbookViewId="0">
      <selection activeCell="I22" sqref="I22"/>
    </sheetView>
  </sheetViews>
  <sheetFormatPr defaultRowHeight="12.75" x14ac:dyDescent="0.2"/>
  <cols>
    <col min="1" max="1" width="31.28515625" customWidth="1"/>
    <col min="3" max="3" width="11" customWidth="1"/>
  </cols>
  <sheetData>
    <row r="2" spans="1:9" x14ac:dyDescent="0.2">
      <c r="B2" s="11" t="s">
        <v>58</v>
      </c>
      <c r="C2" s="11" t="s">
        <v>59</v>
      </c>
      <c r="F2" s="11" t="s">
        <v>42</v>
      </c>
    </row>
    <row r="3" spans="1:9" x14ac:dyDescent="0.2">
      <c r="A3" s="11" t="s">
        <v>43</v>
      </c>
      <c r="B3" s="14">
        <f>Consumption!G26</f>
        <v>-9.8401345312595367E-3</v>
      </c>
      <c r="C3" t="e">
        <f>INDEX(#REF!,MATCH(areaname,#REF!,0))</f>
        <v>#REF!</v>
      </c>
      <c r="D3" t="e">
        <f>B3*C3</f>
        <v>#REF!</v>
      </c>
      <c r="F3" s="14" t="e">
        <f>Consumption!#REF!</f>
        <v>#REF!</v>
      </c>
      <c r="G3" t="e">
        <f>INDEX(#REF!,MATCH(comparatorname,#REF!,0))</f>
        <v>#REF!</v>
      </c>
      <c r="H3" t="e">
        <f>F3*G3</f>
        <v>#REF!</v>
      </c>
    </row>
    <row r="4" spans="1:9" x14ac:dyDescent="0.2">
      <c r="A4" s="11" t="s">
        <v>44</v>
      </c>
      <c r="B4" s="14">
        <f>Consumption!G27</f>
        <v>-1.6941385343670845E-2</v>
      </c>
      <c r="C4" t="e">
        <f>INDEX(#REF!,MATCH(areaname,#REF!,0))</f>
        <v>#REF!</v>
      </c>
      <c r="D4" t="e">
        <f t="shared" ref="D4:D17" si="0">B4*C4</f>
        <v>#REF!</v>
      </c>
      <c r="F4" s="14" t="e">
        <f>Consumption!#REF!</f>
        <v>#REF!</v>
      </c>
      <c r="G4" t="e">
        <f>INDEX(#REF!,MATCH(comparatorname,#REF!,0))</f>
        <v>#REF!</v>
      </c>
      <c r="H4" t="e">
        <f t="shared" ref="H4:H17" si="1">F4*G4</f>
        <v>#REF!</v>
      </c>
    </row>
    <row r="5" spans="1:9" x14ac:dyDescent="0.2">
      <c r="A5" s="11" t="s">
        <v>45</v>
      </c>
      <c r="B5" s="14">
        <f>Consumption!G28</f>
        <v>-2.0011719316244125E-2</v>
      </c>
      <c r="C5" t="e">
        <f>INDEX(#REF!,MATCH(areaname,#REF!,0))</f>
        <v>#REF!</v>
      </c>
      <c r="D5" t="e">
        <f t="shared" si="0"/>
        <v>#REF!</v>
      </c>
      <c r="F5" s="14" t="e">
        <f>Consumption!#REF!</f>
        <v>#REF!</v>
      </c>
      <c r="G5" t="e">
        <f>INDEX(#REF!,MATCH(comparatorname,#REF!,0))</f>
        <v>#REF!</v>
      </c>
      <c r="H5" t="e">
        <f t="shared" si="1"/>
        <v>#REF!</v>
      </c>
    </row>
    <row r="6" spans="1:9" x14ac:dyDescent="0.2">
      <c r="A6" s="11" t="s">
        <v>46</v>
      </c>
      <c r="B6" s="14">
        <f>Consumption!G29</f>
        <v>-2.5450875982642174E-2</v>
      </c>
      <c r="C6" t="e">
        <f>INDEX(#REF!,MATCH(areaname,#REF!,0))</f>
        <v>#REF!</v>
      </c>
      <c r="D6" t="e">
        <f t="shared" si="0"/>
        <v>#REF!</v>
      </c>
      <c r="F6" s="14" t="e">
        <f>Consumption!#REF!</f>
        <v>#REF!</v>
      </c>
      <c r="G6" t="e">
        <f>INDEX(#REF!,MATCH(comparatorname,#REF!,0))</f>
        <v>#REF!</v>
      </c>
      <c r="H6" t="e">
        <f t="shared" si="1"/>
        <v>#REF!</v>
      </c>
    </row>
    <row r="7" spans="1:9" x14ac:dyDescent="0.2">
      <c r="A7" s="11" t="s">
        <v>47</v>
      </c>
      <c r="B7" s="14">
        <f>Consumption!G30</f>
        <v>-2.9667995870113373E-2</v>
      </c>
      <c r="C7" t="e">
        <f>INDEX(#REF!,MATCH(areaname,#REF!,0))</f>
        <v>#REF!</v>
      </c>
      <c r="D7" t="e">
        <f t="shared" si="0"/>
        <v>#REF!</v>
      </c>
      <c r="E7" s="15" t="e">
        <f>SUM(D3:D7)/SUM(C3:C7)</f>
        <v>#REF!</v>
      </c>
      <c r="F7" s="14" t="e">
        <f>Consumption!#REF!</f>
        <v>#REF!</v>
      </c>
      <c r="G7" t="e">
        <f>INDEX(#REF!,MATCH(comparatorname,#REF!,0))</f>
        <v>#REF!</v>
      </c>
      <c r="H7" t="e">
        <f t="shared" si="1"/>
        <v>#REF!</v>
      </c>
      <c r="I7" s="15" t="e">
        <f>SUM(H3:H7)/SUM(G3:G7)</f>
        <v>#REF!</v>
      </c>
    </row>
    <row r="8" spans="1:9" x14ac:dyDescent="0.2">
      <c r="A8" s="11" t="s">
        <v>48</v>
      </c>
      <c r="B8" s="14">
        <f>Consumption!G31</f>
        <v>-3.8173399865627289E-2</v>
      </c>
      <c r="C8" t="e">
        <f>INDEX(#REF!,MATCH(areaname,#REF!,0))</f>
        <v>#REF!</v>
      </c>
      <c r="D8" t="e">
        <f t="shared" si="0"/>
        <v>#REF!</v>
      </c>
      <c r="E8" s="15"/>
      <c r="F8" s="14" t="e">
        <f>Consumption!#REF!</f>
        <v>#REF!</v>
      </c>
      <c r="G8" t="e">
        <f>INDEX(#REF!,MATCH(comparatorname,#REF!,0))</f>
        <v>#REF!</v>
      </c>
      <c r="H8" t="e">
        <f t="shared" si="1"/>
        <v>#REF!</v>
      </c>
    </row>
    <row r="9" spans="1:9" x14ac:dyDescent="0.2">
      <c r="A9" s="11" t="s">
        <v>49</v>
      </c>
      <c r="B9" s="14">
        <f>Consumption!G32</f>
        <v>-5.5740408599376678E-2</v>
      </c>
      <c r="C9" t="e">
        <f>INDEX(#REF!,MATCH(areaname,#REF!,0))</f>
        <v>#REF!</v>
      </c>
      <c r="D9" t="e">
        <f t="shared" si="0"/>
        <v>#REF!</v>
      </c>
      <c r="E9" s="15"/>
      <c r="F9" s="14" t="e">
        <f>Consumption!#REF!</f>
        <v>#REF!</v>
      </c>
      <c r="G9" t="e">
        <f>INDEX(#REF!,MATCH(comparatorname,#REF!,0))</f>
        <v>#REF!</v>
      </c>
      <c r="H9" t="e">
        <f t="shared" si="1"/>
        <v>#REF!</v>
      </c>
    </row>
    <row r="10" spans="1:9" x14ac:dyDescent="0.2">
      <c r="A10" s="11" t="s">
        <v>50</v>
      </c>
      <c r="B10" s="14">
        <f>Consumption!G33</f>
        <v>-6.0726426541805267E-2</v>
      </c>
      <c r="C10" t="e">
        <f>INDEX(#REF!,MATCH(areaname,#REF!,0))</f>
        <v>#REF!</v>
      </c>
      <c r="D10" t="e">
        <f t="shared" si="0"/>
        <v>#REF!</v>
      </c>
      <c r="E10" s="15"/>
      <c r="F10" s="14" t="e">
        <f>Consumption!#REF!</f>
        <v>#REF!</v>
      </c>
      <c r="G10" t="e">
        <f>INDEX(#REF!,MATCH(comparatorname,#REF!,0))</f>
        <v>#REF!</v>
      </c>
      <c r="H10" t="e">
        <f t="shared" si="1"/>
        <v>#REF!</v>
      </c>
    </row>
    <row r="11" spans="1:9" x14ac:dyDescent="0.2">
      <c r="A11" s="11" t="s">
        <v>51</v>
      </c>
      <c r="B11" s="14">
        <f>Consumption!G34</f>
        <v>-7.1341156959533691E-2</v>
      </c>
      <c r="C11" t="e">
        <f>INDEX(#REF!,MATCH(areaname,#REF!,0))</f>
        <v>#REF!</v>
      </c>
      <c r="D11" t="e">
        <f t="shared" si="0"/>
        <v>#REF!</v>
      </c>
      <c r="E11" s="15"/>
      <c r="F11" s="14" t="e">
        <f>Consumption!#REF!</f>
        <v>#REF!</v>
      </c>
      <c r="G11" t="e">
        <f>INDEX(#REF!,MATCH(comparatorname,#REF!,0))</f>
        <v>#REF!</v>
      </c>
      <c r="H11" t="e">
        <f t="shared" si="1"/>
        <v>#REF!</v>
      </c>
    </row>
    <row r="12" spans="1:9" x14ac:dyDescent="0.2">
      <c r="A12" s="11" t="s">
        <v>52</v>
      </c>
      <c r="B12" s="14">
        <f>Consumption!G35</f>
        <v>-8.3871997892856598E-2</v>
      </c>
      <c r="C12" t="e">
        <f>INDEX(#REF!,MATCH(areaname,#REF!,0))</f>
        <v>#REF!</v>
      </c>
      <c r="D12" t="e">
        <f t="shared" si="0"/>
        <v>#REF!</v>
      </c>
      <c r="E12" s="15" t="e">
        <f>SUM(D8:D12)/SUM(C8:C12)</f>
        <v>#REF!</v>
      </c>
      <c r="F12" s="14" t="e">
        <f>Consumption!#REF!</f>
        <v>#REF!</v>
      </c>
      <c r="G12" t="e">
        <f>INDEX(#REF!,MATCH(comparatorname,#REF!,0))</f>
        <v>#REF!</v>
      </c>
      <c r="H12" t="e">
        <f t="shared" si="1"/>
        <v>#REF!</v>
      </c>
      <c r="I12" s="15" t="e">
        <f>SUM(H8:H12)/SUM(G8:G12)</f>
        <v>#REF!</v>
      </c>
    </row>
    <row r="13" spans="1:9" x14ac:dyDescent="0.2">
      <c r="A13" s="11" t="s">
        <v>53</v>
      </c>
      <c r="B13" s="14">
        <f>Consumption!G36</f>
        <v>-7.0779681205749512E-2</v>
      </c>
      <c r="C13" t="e">
        <f>INDEX(#REF!,MATCH(areaname,#REF!,0))</f>
        <v>#REF!</v>
      </c>
      <c r="D13" t="e">
        <f t="shared" si="0"/>
        <v>#REF!</v>
      </c>
      <c r="E13" s="15"/>
      <c r="F13" s="14" t="e">
        <f>Consumption!#REF!</f>
        <v>#REF!</v>
      </c>
      <c r="G13" t="e">
        <f>INDEX(#REF!,MATCH(comparatorname,#REF!,0))</f>
        <v>#REF!</v>
      </c>
      <c r="H13" t="e">
        <f t="shared" si="1"/>
        <v>#REF!</v>
      </c>
    </row>
    <row r="14" spans="1:9" x14ac:dyDescent="0.2">
      <c r="A14" s="11" t="s">
        <v>54</v>
      </c>
      <c r="B14" s="14">
        <f>Consumption!G37</f>
        <v>-9.4640456140041351E-2</v>
      </c>
      <c r="C14" t="e">
        <f>INDEX(#REF!,MATCH(areaname,#REF!,0))</f>
        <v>#REF!</v>
      </c>
      <c r="D14" t="e">
        <f t="shared" si="0"/>
        <v>#REF!</v>
      </c>
      <c r="E14" s="15"/>
      <c r="F14" s="14" t="e">
        <f>Consumption!#REF!</f>
        <v>#REF!</v>
      </c>
      <c r="G14" t="e">
        <f>INDEX(#REF!,MATCH(comparatorname,#REF!,0))</f>
        <v>#REF!</v>
      </c>
      <c r="H14" t="e">
        <f t="shared" si="1"/>
        <v>#REF!</v>
      </c>
    </row>
    <row r="15" spans="1:9" x14ac:dyDescent="0.2">
      <c r="A15" s="11" t="s">
        <v>55</v>
      </c>
      <c r="B15" s="14">
        <f>Consumption!G38</f>
        <v>-0.10120157897472382</v>
      </c>
      <c r="C15" t="e">
        <f>INDEX(#REF!,MATCH(areaname,#REF!,0))</f>
        <v>#REF!</v>
      </c>
      <c r="D15" t="e">
        <f t="shared" si="0"/>
        <v>#REF!</v>
      </c>
      <c r="E15" s="15"/>
      <c r="F15" s="14" t="e">
        <f>Consumption!#REF!</f>
        <v>#REF!</v>
      </c>
      <c r="G15" t="e">
        <f>INDEX(#REF!,MATCH(comparatorname,#REF!,0))</f>
        <v>#REF!</v>
      </c>
      <c r="H15" t="e">
        <f t="shared" si="1"/>
        <v>#REF!</v>
      </c>
    </row>
    <row r="16" spans="1:9" x14ac:dyDescent="0.2">
      <c r="A16" s="11" t="s">
        <v>56</v>
      </c>
      <c r="B16" s="14">
        <f>Consumption!G39</f>
        <v>-0.11280488222837448</v>
      </c>
      <c r="C16" t="e">
        <f>INDEX(#REF!,MATCH(areaname,#REF!,0))</f>
        <v>#REF!</v>
      </c>
      <c r="D16" t="e">
        <f t="shared" si="0"/>
        <v>#REF!</v>
      </c>
      <c r="E16" s="15"/>
      <c r="F16" s="14" t="e">
        <f>Consumption!#REF!</f>
        <v>#REF!</v>
      </c>
      <c r="G16" t="e">
        <f>INDEX(#REF!,MATCH(comparatorname,#REF!,0))</f>
        <v>#REF!</v>
      </c>
      <c r="H16" t="e">
        <f t="shared" si="1"/>
        <v>#REF!</v>
      </c>
    </row>
    <row r="17" spans="1:9" x14ac:dyDescent="0.2">
      <c r="A17" s="11" t="s">
        <v>57</v>
      </c>
      <c r="B17" s="14">
        <f>Consumption!G40</f>
        <v>-0.12980633974075317</v>
      </c>
      <c r="C17" t="e">
        <f>INDEX(#REF!,MATCH(areaname,#REF!,0))</f>
        <v>#REF!</v>
      </c>
      <c r="D17" t="e">
        <f t="shared" si="0"/>
        <v>#REF!</v>
      </c>
      <c r="E17" s="15" t="e">
        <f>SUM(D13:D17)/SUM(C13:C17)</f>
        <v>#REF!</v>
      </c>
      <c r="F17" s="14" t="e">
        <f>Consumption!#REF!</f>
        <v>#REF!</v>
      </c>
      <c r="G17" t="e">
        <f>INDEX(#REF!,MATCH(comparatorname,#REF!,0))</f>
        <v>#REF!</v>
      </c>
      <c r="H17" t="e">
        <f t="shared" si="1"/>
        <v>#REF!</v>
      </c>
      <c r="I17" s="15" t="e">
        <f>SUM(H13:H17)/SUM(G13:G17)</f>
        <v>#REF!</v>
      </c>
    </row>
    <row r="18" spans="1:9" x14ac:dyDescent="0.2">
      <c r="D18" t="e">
        <f>SUM(D3:D17)/SUM(C3:C17)</f>
        <v>#REF!</v>
      </c>
    </row>
    <row r="21" spans="1:9" x14ac:dyDescent="0.2">
      <c r="B21" s="11" t="s">
        <v>63</v>
      </c>
      <c r="C21" s="11" t="s">
        <v>64</v>
      </c>
      <c r="D21" s="11" t="s">
        <v>65</v>
      </c>
      <c r="G21" t="s">
        <v>63</v>
      </c>
      <c r="H21" t="s">
        <v>64</v>
      </c>
      <c r="I21" t="s">
        <v>65</v>
      </c>
    </row>
    <row r="22" spans="1:9" x14ac:dyDescent="0.2">
      <c r="A22" s="11" t="s">
        <v>60</v>
      </c>
      <c r="B22" t="e">
        <f>INDEX(#REF!,MATCH(areaname,#REF!,0))</f>
        <v>#REF!</v>
      </c>
      <c r="C22" t="e">
        <f>INDEX(#REF!,MATCH(areaname,#REF!,0))</f>
        <v>#REF!</v>
      </c>
      <c r="D22" s="15" t="e">
        <f>B22/C22</f>
        <v>#REF!</v>
      </c>
      <c r="F22" t="s">
        <v>60</v>
      </c>
      <c r="G22" t="e">
        <f>INDEX(#REF!,MATCH(comparatorname,#REF!,0))</f>
        <v>#REF!</v>
      </c>
      <c r="H22" t="e">
        <f>INDEX(#REF!,MATCH(comparatorname,#REF!,0))</f>
        <v>#REF!</v>
      </c>
      <c r="I22" s="15" t="e">
        <f>G22/H22</f>
        <v>#REF!</v>
      </c>
    </row>
    <row r="23" spans="1:9" x14ac:dyDescent="0.2">
      <c r="A23" s="11" t="s">
        <v>61</v>
      </c>
      <c r="B23" t="e">
        <f>INDEX(#REF!,MATCH(areaname,#REF!,0))</f>
        <v>#REF!</v>
      </c>
      <c r="C23" t="e">
        <f>INDEX(#REF!,MATCH(areaname,#REF!,0))</f>
        <v>#REF!</v>
      </c>
      <c r="D23" s="15" t="e">
        <f t="shared" ref="D23:D24" si="2">B23/C23</f>
        <v>#REF!</v>
      </c>
      <c r="F23" t="s">
        <v>61</v>
      </c>
      <c r="G23" t="e">
        <f>INDEX(#REF!,MATCH(comparatorname,#REF!,0))</f>
        <v>#REF!</v>
      </c>
      <c r="H23" t="e">
        <f>INDEX(#REF!,MATCH(comparatorname,#REF!,0))</f>
        <v>#REF!</v>
      </c>
      <c r="I23" s="15" t="e">
        <f t="shared" ref="I23:I24" si="3">G23/H23</f>
        <v>#REF!</v>
      </c>
    </row>
    <row r="24" spans="1:9" x14ac:dyDescent="0.2">
      <c r="A24" s="11" t="s">
        <v>62</v>
      </c>
      <c r="B24" t="e">
        <f>INDEX(#REF!,MATCH(areaname,#REF!,0))</f>
        <v>#REF!</v>
      </c>
      <c r="C24" t="e">
        <f>INDEX(#REF!,MATCH(areaname,#REF!,0))</f>
        <v>#REF!</v>
      </c>
      <c r="D24" s="15" t="e">
        <f t="shared" si="2"/>
        <v>#REF!</v>
      </c>
      <c r="F24" t="s">
        <v>62</v>
      </c>
      <c r="G24" t="e">
        <f>INDEX(#REF!,MATCH(comparatorname,#REF!,0))</f>
        <v>#REF!</v>
      </c>
      <c r="H24" t="e">
        <f>INDEX(#REF!,MATCH(comparatorname,#REF!,0))</f>
        <v>#REF!</v>
      </c>
      <c r="I24" s="15" t="e">
        <f t="shared" si="3"/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LANDING SHEET</vt:lpstr>
      <vt:lpstr>Populations</vt:lpstr>
      <vt:lpstr>Consumption</vt:lpstr>
      <vt:lpstr>Spending, Tax and Revenue</vt:lpstr>
      <vt:lpstr>Admissions, Deaths and NHS Cost</vt:lpstr>
      <vt:lpstr>Crime</vt:lpstr>
      <vt:lpstr>MUP Thresholds</vt:lpstr>
      <vt:lpstr>calculations</vt:lpstr>
      <vt:lpstr>'Admissions, Deaths and NHS Cost'!la</vt:lpstr>
      <vt:lpstr>Crime!la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Henney</dc:creator>
  <cp:lastModifiedBy>Robert Pryce</cp:lastModifiedBy>
  <dcterms:created xsi:type="dcterms:W3CDTF">2019-07-05T09:29:57Z</dcterms:created>
  <dcterms:modified xsi:type="dcterms:W3CDTF">2019-09-11T10:41:00Z</dcterms:modified>
</cp:coreProperties>
</file>