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X:\ScHARR\SARG_NIHR_NW_MUP\General\SAPM-LA building\Adam Major Handover\Website Data\"/>
    </mc:Choice>
  </mc:AlternateContent>
  <bookViews>
    <workbookView xWindow="0" yWindow="0" windowWidth="19200" windowHeight="11460" tabRatio="739" activeTab="4"/>
  </bookViews>
  <sheets>
    <sheet name="LANDING SHEET" sheetId="3" r:id="rId1"/>
    <sheet name="Populations" sheetId="14" r:id="rId2"/>
    <sheet name="Consumption" sheetId="4" r:id="rId3"/>
    <sheet name="Spending, Tax and Revenue" sheetId="10" r:id="rId4"/>
    <sheet name="Admissions, Deaths and NHS Cost" sheetId="11" r:id="rId5"/>
    <sheet name="Crime" sheetId="12" r:id="rId6"/>
    <sheet name="MUP Thresholds" sheetId="13" r:id="rId7"/>
    <sheet name="calculations" sheetId="9" state="hidden" r:id="rId8"/>
  </sheets>
  <definedNames>
    <definedName name="areaname">'LANDING SHEET'!#REF!</definedName>
    <definedName name="comparatorname">'LANDING SHEET'!#REF!</definedName>
    <definedName name="ds">#REF!</definedName>
    <definedName name="la" localSheetId="4">'Admissions, Deaths and NHS Cost'!#REF!</definedName>
    <definedName name="la" localSheetId="5">Crime!$B$12</definedName>
    <definedName name="LA" localSheetId="3">#REF!</definedName>
    <definedName name="LA">#REF!</definedName>
  </definedNames>
  <calcPr calcId="162913"/>
</workbook>
</file>

<file path=xl/calcChain.xml><?xml version="1.0" encoding="utf-8"?>
<calcChain xmlns="http://schemas.openxmlformats.org/spreadsheetml/2006/main">
  <c r="H24" i="9" l="1"/>
  <c r="G24" i="9"/>
  <c r="I24" i="9" s="1"/>
  <c r="H23" i="9"/>
  <c r="G23" i="9"/>
  <c r="I23" i="9" s="1"/>
  <c r="H22" i="9"/>
  <c r="G22" i="9"/>
  <c r="G17" i="9"/>
  <c r="F17" i="9"/>
  <c r="H17" i="9" s="1"/>
  <c r="G16" i="9"/>
  <c r="F16" i="9"/>
  <c r="H16" i="9" s="1"/>
  <c r="G15" i="9"/>
  <c r="H15" i="9" s="1"/>
  <c r="F15" i="9"/>
  <c r="G14" i="9"/>
  <c r="H14" i="9" s="1"/>
  <c r="F14" i="9"/>
  <c r="G13" i="9"/>
  <c r="F13" i="9"/>
  <c r="G12" i="9"/>
  <c r="H12" i="9" s="1"/>
  <c r="F12" i="9"/>
  <c r="G11" i="9"/>
  <c r="F11" i="9"/>
  <c r="C11" i="9"/>
  <c r="G10" i="9"/>
  <c r="H10" i="9" s="1"/>
  <c r="F10" i="9"/>
  <c r="G9" i="9"/>
  <c r="H9" i="9" s="1"/>
  <c r="F9" i="9"/>
  <c r="G8" i="9"/>
  <c r="F8" i="9"/>
  <c r="G7" i="9"/>
  <c r="H7" i="9" s="1"/>
  <c r="F7" i="9"/>
  <c r="G6" i="9"/>
  <c r="F6" i="9"/>
  <c r="C6" i="9"/>
  <c r="G5" i="9"/>
  <c r="H5" i="9" s="1"/>
  <c r="F5" i="9"/>
  <c r="G4" i="9"/>
  <c r="H4" i="9" s="1"/>
  <c r="F4" i="9"/>
  <c r="G3" i="9"/>
  <c r="F3" i="9"/>
  <c r="H3" i="9" s="1"/>
  <c r="I7" i="9" s="1"/>
  <c r="B5" i="9"/>
  <c r="C22" i="9"/>
  <c r="H8" i="9" l="1"/>
  <c r="I12" i="9" s="1"/>
  <c r="H11" i="9"/>
  <c r="I22" i="9"/>
  <c r="H6" i="9"/>
  <c r="H13" i="9"/>
  <c r="I17" i="9" s="1"/>
  <c r="B10" i="9"/>
  <c r="B14" i="9"/>
  <c r="C16" i="9"/>
  <c r="B6" i="9"/>
  <c r="D6" i="9" s="1"/>
  <c r="C5" i="9"/>
  <c r="D5" i="9" s="1"/>
  <c r="C10" i="9"/>
  <c r="C15" i="9"/>
  <c r="B24" i="9"/>
  <c r="B15" i="9"/>
  <c r="C24" i="9"/>
  <c r="B11" i="9"/>
  <c r="D11" i="9" s="1"/>
  <c r="B3" i="9"/>
  <c r="B7" i="9"/>
  <c r="C4" i="9"/>
  <c r="C9" i="9"/>
  <c r="C14" i="9"/>
  <c r="B23" i="9"/>
  <c r="B8" i="9"/>
  <c r="B12" i="9"/>
  <c r="B16" i="9"/>
  <c r="C23" i="9"/>
  <c r="B4" i="9"/>
  <c r="C3" i="9"/>
  <c r="C7" i="9"/>
  <c r="C8" i="9"/>
  <c r="C12" i="9"/>
  <c r="C13" i="9"/>
  <c r="C17" i="9"/>
  <c r="B22" i="9"/>
  <c r="D22" i="9" s="1"/>
  <c r="B9" i="9"/>
  <c r="B13" i="9"/>
  <c r="B17" i="9"/>
  <c r="D17" i="9" l="1"/>
  <c r="D4" i="9"/>
  <c r="D16" i="9"/>
  <c r="D7" i="9"/>
  <c r="D24" i="9"/>
  <c r="D15" i="9"/>
  <c r="D9" i="9"/>
  <c r="D23" i="9"/>
  <c r="D3" i="9"/>
  <c r="D13" i="9"/>
  <c r="D14" i="9"/>
  <c r="D12" i="9"/>
  <c r="D10" i="9"/>
  <c r="D8" i="9"/>
  <c r="E12" i="9" s="1"/>
  <c r="E17" i="9" l="1"/>
  <c r="D18" i="9"/>
  <c r="E7" i="9"/>
</calcChain>
</file>

<file path=xl/comments1.xml><?xml version="1.0" encoding="utf-8"?>
<comments xmlns="http://schemas.openxmlformats.org/spreadsheetml/2006/main">
  <authors>
    <author>Robert Pryce</author>
  </authors>
  <commentList>
    <comment ref="F8" authorId="0" shapeId="0">
      <text>
        <r>
          <rPr>
            <b/>
            <sz val="9"/>
            <color indexed="81"/>
            <rFont val="Tahoma"/>
            <family val="2"/>
          </rPr>
          <t>Robert Pryce:</t>
        </r>
        <r>
          <rPr>
            <sz val="9"/>
            <color indexed="81"/>
            <rFont val="Tahoma"/>
            <family val="2"/>
          </rPr>
          <t xml:space="preserve">
Full effect Y20
See note in cell G25</t>
        </r>
      </text>
    </comment>
    <comment ref="F25" authorId="0" shapeId="0">
      <text>
        <r>
          <rPr>
            <b/>
            <sz val="9"/>
            <color indexed="81"/>
            <rFont val="Tahoma"/>
            <family val="2"/>
          </rPr>
          <t>Robert Pryce:</t>
        </r>
        <r>
          <rPr>
            <sz val="9"/>
            <color indexed="81"/>
            <rFont val="Tahoma"/>
            <family val="2"/>
          </rPr>
          <t xml:space="preserve">
This is full effect annual deaths, meaning in Y20, deaths per year</t>
        </r>
      </text>
    </comment>
  </commentList>
</comments>
</file>

<file path=xl/sharedStrings.xml><?xml version="1.0" encoding="utf-8"?>
<sst xmlns="http://schemas.openxmlformats.org/spreadsheetml/2006/main" count="335" uniqueCount="132">
  <si>
    <t>Manchester</t>
  </si>
  <si>
    <t>Moderate</t>
  </si>
  <si>
    <t>Results for Sheffield Alcohol Policy Model Local Authority (SAPM-LA)</t>
  </si>
  <si>
    <t>All Drinkers</t>
  </si>
  <si>
    <t>Abstainers</t>
  </si>
  <si>
    <t>Hazardous</t>
  </si>
  <si>
    <t>Harmful</t>
  </si>
  <si>
    <t>Baseline mean weekly consumption</t>
  </si>
  <si>
    <t>N/A</t>
  </si>
  <si>
    <t>Moderate, IMDq1 (Least Deprived)</t>
  </si>
  <si>
    <t>Moderate, IMDq2</t>
  </si>
  <si>
    <t>Moderate, IMDq3</t>
  </si>
  <si>
    <t>Moderate, IMDq4</t>
  </si>
  <si>
    <t>Moderate, IMDq5 (Most Deprived)</t>
  </si>
  <si>
    <t>Hazardous, IMDq1 (Least Deprived)</t>
  </si>
  <si>
    <t>Hazardous IMDq2</t>
  </si>
  <si>
    <t>Hazardous IMDq3</t>
  </si>
  <si>
    <t>Hazardous IMDq4</t>
  </si>
  <si>
    <t>Hazardous IMDq5 (Most Deprived)</t>
  </si>
  <si>
    <t>Harmful, IMDq1 (Least Deprived)</t>
  </si>
  <si>
    <t>Harmful, IMDq3</t>
  </si>
  <si>
    <t>Harmful, IMDq2</t>
  </si>
  <si>
    <t>Harmful, IMDq4</t>
  </si>
  <si>
    <t>Harmful, IMDq5 (Most Deprived)</t>
  </si>
  <si>
    <t>Baseline Annual Units by Drinker Group and IMDq</t>
  </si>
  <si>
    <t>Baseline % Units &lt; 50p</t>
  </si>
  <si>
    <t>BASELINE</t>
  </si>
  <si>
    <t>50p MUP</t>
  </si>
  <si>
    <t>Change in Annual Units by Drinker Group and IMDq</t>
  </si>
  <si>
    <t>% Change in Consumption by Drinker Group and IMDq</t>
  </si>
  <si>
    <t>Off Trade Beer</t>
  </si>
  <si>
    <t>Off Trade Cider</t>
  </si>
  <si>
    <t>Off Trade Wine</t>
  </si>
  <si>
    <t>Off Trade Spirits</t>
  </si>
  <si>
    <t>Off Trade RTD</t>
  </si>
  <si>
    <t>On Trade Beer</t>
  </si>
  <si>
    <t>On Trade Cider</t>
  </si>
  <si>
    <t>On Trade Wine</t>
  </si>
  <si>
    <t>On Trade Spirits</t>
  </si>
  <si>
    <t>On Trade RTD</t>
  </si>
  <si>
    <t>Baseline Annual Units by Drink Type (thousands)</t>
  </si>
  <si>
    <t>Change in Consumption</t>
  </si>
  <si>
    <t>Comparator</t>
  </si>
  <si>
    <t>m1</t>
  </si>
  <si>
    <t>m2</t>
  </si>
  <si>
    <t>m3</t>
  </si>
  <si>
    <t>m4</t>
  </si>
  <si>
    <t>m5</t>
  </si>
  <si>
    <t>hz1</t>
  </si>
  <si>
    <t>hz2</t>
  </si>
  <si>
    <t>hz3</t>
  </si>
  <si>
    <t>hz4</t>
  </si>
  <si>
    <t>hz5</t>
  </si>
  <si>
    <t>hm1</t>
  </si>
  <si>
    <t>hm2</t>
  </si>
  <si>
    <t>hm3</t>
  </si>
  <si>
    <t>hm4</t>
  </si>
  <si>
    <t>hm5</t>
  </si>
  <si>
    <t>Area change</t>
  </si>
  <si>
    <t>Area pop</t>
  </si>
  <si>
    <t>mod</t>
  </si>
  <si>
    <t>haz</t>
  </si>
  <si>
    <t>harm</t>
  </si>
  <si>
    <t>reduc</t>
  </si>
  <si>
    <t>baseline</t>
  </si>
  <si>
    <t>change</t>
  </si>
  <si>
    <t>Off-Trade</t>
  </si>
  <si>
    <t>On-Trade</t>
  </si>
  <si>
    <t>Total</t>
  </si>
  <si>
    <t>Baseline Revenue (£000)</t>
  </si>
  <si>
    <t>Off-Trade Beer</t>
  </si>
  <si>
    <t>Off-Trade Cider</t>
  </si>
  <si>
    <t>Off-Trade Wine</t>
  </si>
  <si>
    <t>Off-Trade Spirits</t>
  </si>
  <si>
    <t>Off-Trade RTD</t>
  </si>
  <si>
    <t>On-Trade Beer</t>
  </si>
  <si>
    <t>On-Trade Cider</t>
  </si>
  <si>
    <t>On-Trade Wine</t>
  </si>
  <si>
    <t>On-Trade Spirits</t>
  </si>
  <si>
    <t>On-Trade RTD</t>
  </si>
  <si>
    <t>Baseline Total Sales Value (£000)</t>
  </si>
  <si>
    <t>All</t>
  </si>
  <si>
    <t>Baseline Annual Spend by Drinker Group and IMDq (£)</t>
  </si>
  <si>
    <t>50p MUP Revenue (£000)</t>
  </si>
  <si>
    <t>50p MUP Total Sales Value (£000)</t>
  </si>
  <si>
    <t>50p MUP Annual Spend by Drinker Group and IMDq (£)</t>
  </si>
  <si>
    <t>50p MUP Annual Units by Drink Type (thousands)</t>
  </si>
  <si>
    <t>Baseline Health Rates per 100,000 Population</t>
  </si>
  <si>
    <t>Alcohol-Attributable Admissions</t>
  </si>
  <si>
    <t>Alcohol-Attributable Deaths</t>
  </si>
  <si>
    <t>Baseline Admissions by Drinker Group and IMDq</t>
  </si>
  <si>
    <t>Baseline Deaths by Drinker Group and IMDq</t>
  </si>
  <si>
    <t>Change in Health Rates per 100,000 Population</t>
  </si>
  <si>
    <t>50p MUP Admissions by Drinker Group and IMDq</t>
  </si>
  <si>
    <t>Baseline NHS Costs</t>
  </si>
  <si>
    <t>Baseline NHS Costs (£000)</t>
  </si>
  <si>
    <t>50p MUP NHS Costs</t>
  </si>
  <si>
    <t>MUP NHS Costs (£000)</t>
  </si>
  <si>
    <t>50p MUP Cost Saving</t>
  </si>
  <si>
    <t>Baseline Crime</t>
  </si>
  <si>
    <t>50p MUP Crime</t>
  </si>
  <si>
    <t>All Crime</t>
  </si>
  <si>
    <t>Thefts</t>
  </si>
  <si>
    <t>Violence</t>
  </si>
  <si>
    <t>Criminal Damage</t>
  </si>
  <si>
    <t>30p</t>
  </si>
  <si>
    <t>40p</t>
  </si>
  <si>
    <t>50p</t>
  </si>
  <si>
    <t>60p</t>
  </si>
  <si>
    <t>70p</t>
  </si>
  <si>
    <t>Change in Deaths</t>
  </si>
  <si>
    <t>Change in Admissions</t>
  </si>
  <si>
    <t>Change in Costs</t>
  </si>
  <si>
    <t>Change in Crimes</t>
  </si>
  <si>
    <t>50p MUP Deaths by Drinker Group and IMDq</t>
  </si>
  <si>
    <t>Abstainer, IMDq1</t>
  </si>
  <si>
    <t>Abstainer, IMDq2</t>
  </si>
  <si>
    <t>Abstainer, IMDq3</t>
  </si>
  <si>
    <t>Abstainer, IMDq4</t>
  </si>
  <si>
    <t>Abstainer, IMDq5</t>
  </si>
  <si>
    <t>Moderate, IMDq1</t>
  </si>
  <si>
    <t>Moderate, IMDq5</t>
  </si>
  <si>
    <t>Hazardous, IMDq1</t>
  </si>
  <si>
    <t>Hazardous, IMDq2</t>
  </si>
  <si>
    <t>Hazardous, IMDq3</t>
  </si>
  <si>
    <t>Hazardous, IMDq4</t>
  </si>
  <si>
    <t>Hazardous, IMDq5</t>
  </si>
  <si>
    <t>Harmful, IMDq1</t>
  </si>
  <si>
    <t>Harmful, IMDq5</t>
  </si>
  <si>
    <t>Population</t>
  </si>
  <si>
    <t>Change in Cumulative Deaths over 20 years</t>
  </si>
  <si>
    <t xml:space="preserve">Welcome to results for SAPM-LA which has been created by the University of Sheffield.
The results are presented in various sheets depending on the outcome(s) of interest.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</si>
</sst>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&quot;£&quot;* #,##0.00_);_(&quot;£&quot;* \(#,##0.00\);_(&quot;£&quot;* &quot;-&quot;??_);_(@_)"/>
    <numFmt numFmtId="165" formatCode="_(* #,##0.00_);_(* \(#,##0.00\);_(* &quot;-&quot;??_);_(@_)"/>
    <numFmt numFmtId="166" formatCode="0.0%"/>
    <numFmt numFmtId="167" formatCode="_-* #,##0_-;\-* #,##0_-;_-* &quot;-&quot;??_-;_-@_-"/>
    <numFmt numFmtId="168" formatCode="_-&quot;£&quot;* #,##0_-;\-&quot;£&quot;* #,##0_-;_-&quot;£&quot;* &quot;-&quot;??_-;_-@_-"/>
  </numFmts>
  <fonts count="12" x14ac:knownFonts="1">
    <font>
      <sz val="10"/>
      <name val="Arial"/>
    </font>
    <font>
      <sz val="10"/>
      <name val="Arial"/>
      <family val="2"/>
    </font>
    <font>
      <sz val="20"/>
      <name val="Arial"/>
      <family val="2"/>
    </font>
    <font>
      <sz val="14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0" tint="-4.986724448377941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4" fontId="8" fillId="0" borderId="0" applyFont="0" applyFill="0" applyBorder="0" applyAlignment="0" applyProtection="0"/>
  </cellStyleXfs>
  <cellXfs count="38">
    <xf numFmtId="0" fontId="0" fillId="0" borderId="0" xfId="0"/>
    <xf numFmtId="0" fontId="0" fillId="2" borderId="0" xfId="0" applyFill="1"/>
    <xf numFmtId="0" fontId="2" fillId="2" borderId="0" xfId="0" applyFont="1" applyFill="1"/>
    <xf numFmtId="0" fontId="4" fillId="3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4" fillId="2" borderId="0" xfId="0" applyFont="1" applyFill="1" applyAlignment="1">
      <alignment vertical="center"/>
    </xf>
    <xf numFmtId="166" fontId="4" fillId="2" borderId="1" xfId="1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vertical="center"/>
    </xf>
    <xf numFmtId="0" fontId="1" fillId="0" borderId="0" xfId="0" applyFont="1"/>
    <xf numFmtId="10" fontId="4" fillId="2" borderId="1" xfId="1" applyNumberFormat="1" applyFont="1" applyFill="1" applyBorder="1" applyAlignment="1">
      <alignment vertical="center"/>
    </xf>
    <xf numFmtId="167" fontId="4" fillId="2" borderId="1" xfId="2" applyNumberFormat="1" applyFont="1" applyFill="1" applyBorder="1" applyAlignment="1">
      <alignment vertical="center"/>
    </xf>
    <xf numFmtId="10" fontId="0" fillId="0" borderId="0" xfId="0" applyNumberFormat="1"/>
    <xf numFmtId="10" fontId="0" fillId="0" borderId="0" xfId="1" applyNumberFormat="1" applyFont="1"/>
    <xf numFmtId="0" fontId="4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center" vertical="center"/>
    </xf>
    <xf numFmtId="168" fontId="4" fillId="2" borderId="1" xfId="3" applyNumberFormat="1" applyFont="1" applyFill="1" applyBorder="1" applyAlignment="1">
      <alignment horizontal="center" vertical="center"/>
    </xf>
    <xf numFmtId="168" fontId="4" fillId="2" borderId="1" xfId="0" applyNumberFormat="1" applyFont="1" applyFill="1" applyBorder="1" applyAlignment="1">
      <alignment horizontal="center" vertical="center"/>
    </xf>
    <xf numFmtId="167" fontId="4" fillId="2" borderId="0" xfId="2" applyNumberFormat="1" applyFont="1" applyFill="1" applyBorder="1" applyAlignment="1">
      <alignment vertical="center"/>
    </xf>
    <xf numFmtId="10" fontId="4" fillId="2" borderId="0" xfId="1" applyNumberFormat="1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right" vertical="center"/>
    </xf>
    <xf numFmtId="0" fontId="4" fillId="2" borderId="0" xfId="0" applyFont="1" applyFill="1" applyBorder="1" applyAlignment="1">
      <alignment horizontal="right" vertical="center"/>
    </xf>
    <xf numFmtId="0" fontId="1" fillId="2" borderId="0" xfId="0" applyFont="1" applyFill="1"/>
    <xf numFmtId="0" fontId="0" fillId="5" borderId="1" xfId="0" applyFill="1" applyBorder="1"/>
    <xf numFmtId="0" fontId="1" fillId="2" borderId="1" xfId="0" applyFont="1" applyFill="1" applyBorder="1"/>
    <xf numFmtId="0" fontId="1" fillId="2" borderId="0" xfId="0" applyFont="1" applyFill="1" applyBorder="1"/>
    <xf numFmtId="0" fontId="0" fillId="2" borderId="0" xfId="0" applyFill="1" applyBorder="1"/>
    <xf numFmtId="0" fontId="9" fillId="6" borderId="0" xfId="0" applyFont="1" applyFill="1"/>
    <xf numFmtId="0" fontId="1" fillId="7" borderId="0" xfId="0" applyFont="1" applyFill="1"/>
    <xf numFmtId="0" fontId="0" fillId="7" borderId="0" xfId="0" applyFill="1"/>
    <xf numFmtId="0" fontId="1" fillId="4" borderId="0" xfId="0" applyFont="1" applyFill="1"/>
    <xf numFmtId="0" fontId="0" fillId="4" borderId="0" xfId="0" applyFill="1"/>
    <xf numFmtId="0" fontId="9" fillId="4" borderId="0" xfId="0" applyFont="1" applyFill="1"/>
    <xf numFmtId="0" fontId="3" fillId="2" borderId="0" xfId="0" applyFont="1" applyFill="1" applyAlignment="1">
      <alignment horizontal="left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</cellXfs>
  <cellStyles count="4">
    <cellStyle name="Comma" xfId="2" builtinId="3"/>
    <cellStyle name="Currency" xfId="3" builtinId="4"/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178734</xdr:colOff>
      <xdr:row>1</xdr:row>
      <xdr:rowOff>78442</xdr:rowOff>
    </xdr:from>
    <xdr:to>
      <xdr:col>13</xdr:col>
      <xdr:colOff>11765</xdr:colOff>
      <xdr:row>6</xdr:row>
      <xdr:rowOff>50978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46852" y="235324"/>
          <a:ext cx="5884207" cy="23705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0" tint="-0.34998626667073579"/>
  </sheetPr>
  <dimension ref="B3:G6"/>
  <sheetViews>
    <sheetView zoomScale="85" zoomScaleNormal="85" workbookViewId="0">
      <selection activeCell="B19" sqref="B19"/>
    </sheetView>
  </sheetViews>
  <sheetFormatPr defaultColWidth="9.140625" defaultRowHeight="12.75" x14ac:dyDescent="0.2"/>
  <cols>
    <col min="1" max="1" width="9.140625" style="1"/>
    <col min="2" max="2" width="59.42578125" style="1" customWidth="1"/>
    <col min="3" max="3" width="72" style="1" customWidth="1"/>
    <col min="4" max="16384" width="9.140625" style="1"/>
  </cols>
  <sheetData>
    <row r="3" spans="2:7" ht="25.5" x14ac:dyDescent="0.35">
      <c r="B3" s="2" t="s">
        <v>2</v>
      </c>
    </row>
    <row r="6" spans="2:7" ht="126" customHeight="1" x14ac:dyDescent="0.2">
      <c r="B6" s="35" t="s">
        <v>131</v>
      </c>
      <c r="C6" s="35"/>
      <c r="D6" s="35"/>
      <c r="E6" s="35"/>
      <c r="F6" s="35"/>
      <c r="G6" s="35"/>
    </row>
  </sheetData>
  <mergeCells count="1">
    <mergeCell ref="B6:G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92D050"/>
  </sheetPr>
  <dimension ref="A1:B22"/>
  <sheetViews>
    <sheetView workbookViewId="0"/>
  </sheetViews>
  <sheetFormatPr defaultRowHeight="12.75" x14ac:dyDescent="0.2"/>
  <cols>
    <col min="1" max="1" width="32.140625" style="1" customWidth="1"/>
    <col min="2" max="2" width="19.140625" style="1" customWidth="1"/>
    <col min="3" max="16384" width="9.140625" style="1"/>
  </cols>
  <sheetData>
    <row r="1" spans="1:2" x14ac:dyDescent="0.2">
      <c r="A1" s="29" t="s">
        <v>0</v>
      </c>
      <c r="B1" s="29" t="s">
        <v>129</v>
      </c>
    </row>
    <row r="2" spans="1:2" x14ac:dyDescent="0.2">
      <c r="A2" s="32" t="s">
        <v>115</v>
      </c>
      <c r="B2" s="33">
        <v>213</v>
      </c>
    </row>
    <row r="3" spans="1:2" x14ac:dyDescent="0.2">
      <c r="A3" s="32" t="s">
        <v>116</v>
      </c>
      <c r="B3" s="33">
        <v>3225</v>
      </c>
    </row>
    <row r="4" spans="1:2" x14ac:dyDescent="0.2">
      <c r="A4" s="32" t="s">
        <v>117</v>
      </c>
      <c r="B4" s="33">
        <v>7999</v>
      </c>
    </row>
    <row r="5" spans="1:2" x14ac:dyDescent="0.2">
      <c r="A5" s="32" t="s">
        <v>118</v>
      </c>
      <c r="B5" s="33">
        <v>31606</v>
      </c>
    </row>
    <row r="6" spans="1:2" x14ac:dyDescent="0.2">
      <c r="A6" s="32" t="s">
        <v>119</v>
      </c>
      <c r="B6" s="33">
        <v>72304</v>
      </c>
    </row>
    <row r="7" spans="1:2" x14ac:dyDescent="0.2">
      <c r="A7" s="30" t="s">
        <v>120</v>
      </c>
      <c r="B7" s="31">
        <v>626</v>
      </c>
    </row>
    <row r="8" spans="1:2" x14ac:dyDescent="0.2">
      <c r="A8" s="30" t="s">
        <v>10</v>
      </c>
      <c r="B8" s="31">
        <v>8750</v>
      </c>
    </row>
    <row r="9" spans="1:2" x14ac:dyDescent="0.2">
      <c r="A9" s="30" t="s">
        <v>11</v>
      </c>
      <c r="B9" s="31">
        <v>19316</v>
      </c>
    </row>
    <row r="10" spans="1:2" x14ac:dyDescent="0.2">
      <c r="A10" s="30" t="s">
        <v>12</v>
      </c>
      <c r="B10" s="31">
        <v>62069</v>
      </c>
    </row>
    <row r="11" spans="1:2" x14ac:dyDescent="0.2">
      <c r="A11" s="30" t="s">
        <v>121</v>
      </c>
      <c r="B11" s="31">
        <v>102383</v>
      </c>
    </row>
    <row r="12" spans="1:2" x14ac:dyDescent="0.2">
      <c r="A12" s="32" t="s">
        <v>122</v>
      </c>
      <c r="B12" s="33">
        <v>265</v>
      </c>
    </row>
    <row r="13" spans="1:2" x14ac:dyDescent="0.2">
      <c r="A13" s="32" t="s">
        <v>123</v>
      </c>
      <c r="B13" s="33">
        <v>3618</v>
      </c>
    </row>
    <row r="14" spans="1:2" x14ac:dyDescent="0.2">
      <c r="A14" s="32" t="s">
        <v>124</v>
      </c>
      <c r="B14" s="33">
        <v>7227</v>
      </c>
    </row>
    <row r="15" spans="1:2" x14ac:dyDescent="0.2">
      <c r="A15" s="32" t="s">
        <v>125</v>
      </c>
      <c r="B15" s="33">
        <v>22276</v>
      </c>
    </row>
    <row r="16" spans="1:2" x14ac:dyDescent="0.2">
      <c r="A16" s="32" t="s">
        <v>126</v>
      </c>
      <c r="B16" s="33">
        <v>36418</v>
      </c>
    </row>
    <row r="17" spans="1:2" x14ac:dyDescent="0.2">
      <c r="A17" s="30" t="s">
        <v>127</v>
      </c>
      <c r="B17" s="31">
        <v>62</v>
      </c>
    </row>
    <row r="18" spans="1:2" x14ac:dyDescent="0.2">
      <c r="A18" s="30" t="s">
        <v>21</v>
      </c>
      <c r="B18" s="31">
        <v>761</v>
      </c>
    </row>
    <row r="19" spans="1:2" x14ac:dyDescent="0.2">
      <c r="A19" s="30" t="s">
        <v>20</v>
      </c>
      <c r="B19" s="31">
        <v>1738</v>
      </c>
    </row>
    <row r="20" spans="1:2" x14ac:dyDescent="0.2">
      <c r="A20" s="30" t="s">
        <v>22</v>
      </c>
      <c r="B20" s="31">
        <v>5848</v>
      </c>
    </row>
    <row r="21" spans="1:2" x14ac:dyDescent="0.2">
      <c r="A21" s="30" t="s">
        <v>128</v>
      </c>
      <c r="B21" s="31">
        <v>10873</v>
      </c>
    </row>
    <row r="22" spans="1:2" x14ac:dyDescent="0.2">
      <c r="A22" s="34" t="s">
        <v>68</v>
      </c>
      <c r="B22" s="34">
        <v>397577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theme="6" tint="0.79995117038483843"/>
  </sheetPr>
  <dimension ref="A1:G52"/>
  <sheetViews>
    <sheetView zoomScale="70" zoomScaleNormal="70" workbookViewId="0">
      <selection sqref="A1:B1"/>
    </sheetView>
  </sheetViews>
  <sheetFormatPr defaultColWidth="9.140625" defaultRowHeight="24" customHeight="1" x14ac:dyDescent="0.2"/>
  <cols>
    <col min="1" max="1" width="64.28515625" style="7" customWidth="1"/>
    <col min="2" max="2" width="26.140625" style="7" customWidth="1"/>
    <col min="3" max="3" width="9.140625" style="7"/>
    <col min="4" max="4" width="10.28515625" style="7" customWidth="1"/>
    <col min="5" max="5" width="9.140625" style="7"/>
    <col min="6" max="6" width="64.140625" style="7" customWidth="1"/>
    <col min="7" max="7" width="26.140625" style="7" customWidth="1"/>
    <col min="8" max="16384" width="9.140625" style="7"/>
  </cols>
  <sheetData>
    <row r="1" spans="1:7" ht="25.5" customHeight="1" x14ac:dyDescent="0.2">
      <c r="A1" s="36" t="s">
        <v>26</v>
      </c>
      <c r="B1" s="36"/>
      <c r="F1" s="37" t="s">
        <v>27</v>
      </c>
      <c r="G1" s="37"/>
    </row>
    <row r="2" spans="1:7" ht="24" customHeight="1" x14ac:dyDescent="0.2">
      <c r="A2" s="9" t="s">
        <v>7</v>
      </c>
      <c r="B2" s="3" t="s">
        <v>0</v>
      </c>
      <c r="F2" s="9" t="s">
        <v>41</v>
      </c>
      <c r="G2" s="3" t="s">
        <v>0</v>
      </c>
    </row>
    <row r="3" spans="1:7" ht="24" customHeight="1" x14ac:dyDescent="0.2">
      <c r="A3" s="6" t="s">
        <v>3</v>
      </c>
      <c r="B3" s="4">
        <v>14.62</v>
      </c>
      <c r="F3" s="6" t="s">
        <v>3</v>
      </c>
      <c r="G3" s="11">
        <v>-6.2650576233863831E-2</v>
      </c>
    </row>
    <row r="4" spans="1:7" ht="24" customHeight="1" x14ac:dyDescent="0.2">
      <c r="A4" s="6" t="s">
        <v>4</v>
      </c>
      <c r="B4" s="4">
        <v>0</v>
      </c>
      <c r="F4" s="6" t="s">
        <v>1</v>
      </c>
      <c r="G4" s="11">
        <v>-2.5116422572390579E-2</v>
      </c>
    </row>
    <row r="5" spans="1:7" ht="24" customHeight="1" x14ac:dyDescent="0.2">
      <c r="A5" s="6" t="s">
        <v>1</v>
      </c>
      <c r="B5" s="4">
        <v>4.0199999999999996</v>
      </c>
      <c r="F5" s="6" t="s">
        <v>5</v>
      </c>
      <c r="G5" s="11">
        <v>-5.8196044310995863E-2</v>
      </c>
    </row>
    <row r="6" spans="1:7" ht="24" customHeight="1" x14ac:dyDescent="0.2">
      <c r="A6" s="6" t="s">
        <v>5</v>
      </c>
      <c r="B6" s="4">
        <v>25.8</v>
      </c>
      <c r="F6" s="6" t="s">
        <v>6</v>
      </c>
      <c r="G6" s="11">
        <v>-8.6463860658888655E-2</v>
      </c>
    </row>
    <row r="7" spans="1:7" ht="24" customHeight="1" x14ac:dyDescent="0.2">
      <c r="A7" s="6" t="s">
        <v>6</v>
      </c>
      <c r="B7" s="4">
        <v>80.88</v>
      </c>
    </row>
    <row r="8" spans="1:7" ht="24" customHeight="1" x14ac:dyDescent="0.2">
      <c r="B8" s="5"/>
      <c r="F8" s="9" t="s">
        <v>28</v>
      </c>
      <c r="G8" s="3" t="s">
        <v>0</v>
      </c>
    </row>
    <row r="9" spans="1:7" ht="24" customHeight="1" x14ac:dyDescent="0.2">
      <c r="A9" s="9" t="s">
        <v>25</v>
      </c>
      <c r="B9" s="3" t="s">
        <v>0</v>
      </c>
      <c r="F9" s="6" t="s">
        <v>9</v>
      </c>
      <c r="G9" s="6">
        <v>-2.33</v>
      </c>
    </row>
    <row r="10" spans="1:7" ht="24" customHeight="1" x14ac:dyDescent="0.2">
      <c r="A10" s="6" t="s">
        <v>4</v>
      </c>
      <c r="B10" s="4" t="s">
        <v>8</v>
      </c>
      <c r="F10" s="6" t="s">
        <v>10</v>
      </c>
      <c r="G10" s="6">
        <v>-4.33</v>
      </c>
    </row>
    <row r="11" spans="1:7" ht="24" customHeight="1" x14ac:dyDescent="0.2">
      <c r="A11" s="6" t="s">
        <v>1</v>
      </c>
      <c r="B11" s="8">
        <v>0.24750000238418579</v>
      </c>
      <c r="F11" s="6" t="s">
        <v>11</v>
      </c>
      <c r="G11" s="6">
        <v>-4.6500000000000004</v>
      </c>
    </row>
    <row r="12" spans="1:7" ht="24" customHeight="1" x14ac:dyDescent="0.2">
      <c r="A12" s="6" t="s">
        <v>5</v>
      </c>
      <c r="B12" s="8">
        <v>0.36130538582801819</v>
      </c>
      <c r="F12" s="6" t="s">
        <v>12</v>
      </c>
      <c r="G12" s="6">
        <v>-5.27</v>
      </c>
    </row>
    <row r="13" spans="1:7" ht="24" customHeight="1" x14ac:dyDescent="0.2">
      <c r="A13" s="6" t="s">
        <v>6</v>
      </c>
      <c r="B13" s="8">
        <v>0.5194096565246582</v>
      </c>
      <c r="F13" s="6" t="s">
        <v>13</v>
      </c>
      <c r="G13" s="6">
        <v>-5.44</v>
      </c>
    </row>
    <row r="14" spans="1:7" ht="24" customHeight="1" x14ac:dyDescent="0.2">
      <c r="B14" s="5"/>
      <c r="F14" s="6" t="s">
        <v>14</v>
      </c>
      <c r="G14" s="6">
        <v>-36.01</v>
      </c>
    </row>
    <row r="15" spans="1:7" ht="24" customHeight="1" x14ac:dyDescent="0.2">
      <c r="A15" s="9" t="s">
        <v>24</v>
      </c>
      <c r="B15" s="3" t="s">
        <v>0</v>
      </c>
      <c r="F15" s="6" t="s">
        <v>15</v>
      </c>
      <c r="G15" s="6">
        <v>-57.94</v>
      </c>
    </row>
    <row r="16" spans="1:7" ht="24" customHeight="1" x14ac:dyDescent="0.2">
      <c r="A16" s="6" t="s">
        <v>9</v>
      </c>
      <c r="B16" s="6">
        <v>232.71</v>
      </c>
      <c r="F16" s="6" t="s">
        <v>16</v>
      </c>
      <c r="G16" s="6">
        <v>-62.47</v>
      </c>
    </row>
    <row r="17" spans="1:7" ht="24" customHeight="1" x14ac:dyDescent="0.2">
      <c r="A17" s="6" t="s">
        <v>10</v>
      </c>
      <c r="B17" s="6">
        <v>234.81</v>
      </c>
      <c r="F17" s="6" t="s">
        <v>17</v>
      </c>
      <c r="G17" s="6">
        <v>-73.430000000000007</v>
      </c>
    </row>
    <row r="18" spans="1:7" ht="24" customHeight="1" x14ac:dyDescent="0.2">
      <c r="A18" s="6" t="s">
        <v>11</v>
      </c>
      <c r="B18" s="6">
        <v>229.41</v>
      </c>
      <c r="F18" s="6" t="s">
        <v>18</v>
      </c>
      <c r="G18" s="6">
        <v>-86.32</v>
      </c>
    </row>
    <row r="19" spans="1:7" ht="24" customHeight="1" x14ac:dyDescent="0.2">
      <c r="A19" s="6" t="s">
        <v>12</v>
      </c>
      <c r="B19" s="6">
        <v>222.31</v>
      </c>
      <c r="F19" s="6" t="s">
        <v>19</v>
      </c>
      <c r="G19" s="6">
        <v>-173.77</v>
      </c>
    </row>
    <row r="20" spans="1:7" ht="24" customHeight="1" x14ac:dyDescent="0.2">
      <c r="A20" s="6" t="s">
        <v>13</v>
      </c>
      <c r="B20" s="6">
        <v>194.42</v>
      </c>
      <c r="F20" s="6" t="s">
        <v>21</v>
      </c>
      <c r="G20" s="6">
        <v>-252.75</v>
      </c>
    </row>
    <row r="21" spans="1:7" ht="24" customHeight="1" x14ac:dyDescent="0.2">
      <c r="A21" s="6" t="s">
        <v>14</v>
      </c>
      <c r="B21" s="6">
        <v>1310.3</v>
      </c>
      <c r="F21" s="6" t="s">
        <v>20</v>
      </c>
      <c r="G21" s="6">
        <v>-267.58999999999997</v>
      </c>
    </row>
    <row r="22" spans="1:7" ht="24" customHeight="1" x14ac:dyDescent="0.2">
      <c r="A22" s="6" t="s">
        <v>15</v>
      </c>
      <c r="B22" s="6">
        <v>1313.45</v>
      </c>
      <c r="F22" s="6" t="s">
        <v>22</v>
      </c>
      <c r="G22" s="6">
        <v>-352.05</v>
      </c>
    </row>
    <row r="23" spans="1:7" ht="24" customHeight="1" x14ac:dyDescent="0.2">
      <c r="A23" s="6" t="s">
        <v>16</v>
      </c>
      <c r="B23" s="6">
        <v>1319.13</v>
      </c>
      <c r="F23" s="6" t="s">
        <v>23</v>
      </c>
      <c r="G23" s="6">
        <v>-394.05</v>
      </c>
    </row>
    <row r="24" spans="1:7" ht="24" customHeight="1" x14ac:dyDescent="0.2">
      <c r="A24" s="6" t="s">
        <v>17</v>
      </c>
      <c r="B24" s="6">
        <v>1318.34</v>
      </c>
    </row>
    <row r="25" spans="1:7" ht="24" customHeight="1" x14ac:dyDescent="0.2">
      <c r="A25" s="6" t="s">
        <v>18</v>
      </c>
      <c r="B25" s="6">
        <v>1363.34</v>
      </c>
      <c r="F25" s="9" t="s">
        <v>29</v>
      </c>
      <c r="G25" s="3" t="s">
        <v>0</v>
      </c>
    </row>
    <row r="26" spans="1:7" ht="24" customHeight="1" x14ac:dyDescent="0.2">
      <c r="A26" s="6" t="s">
        <v>19</v>
      </c>
      <c r="B26" s="6">
        <v>3591.38</v>
      </c>
      <c r="F26" s="6" t="s">
        <v>9</v>
      </c>
      <c r="G26" s="11">
        <v>-1.0028417222201824E-2</v>
      </c>
    </row>
    <row r="27" spans="1:7" ht="24" customHeight="1" x14ac:dyDescent="0.2">
      <c r="A27" s="6" t="s">
        <v>21</v>
      </c>
      <c r="B27" s="6">
        <v>3703.75</v>
      </c>
      <c r="F27" s="6" t="s">
        <v>10</v>
      </c>
      <c r="G27" s="11">
        <v>-1.8445922061800957E-2</v>
      </c>
    </row>
    <row r="28" spans="1:7" ht="24" customHeight="1" x14ac:dyDescent="0.2">
      <c r="A28" s="6" t="s">
        <v>20</v>
      </c>
      <c r="B28" s="6">
        <v>3756.09</v>
      </c>
      <c r="F28" s="6" t="s">
        <v>11</v>
      </c>
      <c r="G28" s="11">
        <v>-2.026061899960041E-2</v>
      </c>
    </row>
    <row r="29" spans="1:7" ht="24" customHeight="1" x14ac:dyDescent="0.2">
      <c r="A29" s="6" t="s">
        <v>22</v>
      </c>
      <c r="B29" s="6">
        <v>4386.62</v>
      </c>
      <c r="F29" s="6" t="s">
        <v>12</v>
      </c>
      <c r="G29" s="11">
        <v>-2.3718597367405891E-2</v>
      </c>
    </row>
    <row r="30" spans="1:7" ht="24" customHeight="1" x14ac:dyDescent="0.2">
      <c r="A30" s="6" t="s">
        <v>23</v>
      </c>
      <c r="B30" s="6">
        <v>4218.71</v>
      </c>
      <c r="F30" s="6" t="s">
        <v>13</v>
      </c>
      <c r="G30" s="11">
        <v>-2.7965404093265533E-2</v>
      </c>
    </row>
    <row r="31" spans="1:7" ht="24" customHeight="1" x14ac:dyDescent="0.2">
      <c r="F31" s="6" t="s">
        <v>14</v>
      </c>
      <c r="G31" s="11">
        <v>-2.748396247625351E-2</v>
      </c>
    </row>
    <row r="32" spans="1:7" ht="24" customHeight="1" x14ac:dyDescent="0.2">
      <c r="A32" s="9" t="s">
        <v>40</v>
      </c>
      <c r="B32" s="3" t="s">
        <v>0</v>
      </c>
      <c r="F32" s="6" t="s">
        <v>15</v>
      </c>
      <c r="G32" s="11">
        <v>-4.4116485863924026E-2</v>
      </c>
    </row>
    <row r="33" spans="1:7" ht="24" customHeight="1" x14ac:dyDescent="0.2">
      <c r="A33" s="6" t="s">
        <v>30</v>
      </c>
      <c r="B33" s="12">
        <v>36112.572</v>
      </c>
      <c r="F33" s="6" t="s">
        <v>16</v>
      </c>
      <c r="G33" s="11">
        <v>-4.7357015311717987E-2</v>
      </c>
    </row>
    <row r="34" spans="1:7" ht="24" customHeight="1" x14ac:dyDescent="0.2">
      <c r="A34" s="6" t="s">
        <v>31</v>
      </c>
      <c r="B34" s="12">
        <v>10431.601000000001</v>
      </c>
      <c r="F34" s="6" t="s">
        <v>17</v>
      </c>
      <c r="G34" s="11">
        <v>-5.5700317025184631E-2</v>
      </c>
    </row>
    <row r="35" spans="1:7" ht="24" customHeight="1" x14ac:dyDescent="0.2">
      <c r="A35" s="6" t="s">
        <v>32</v>
      </c>
      <c r="B35" s="12">
        <v>69486.656000000003</v>
      </c>
      <c r="F35" s="6" t="s">
        <v>18</v>
      </c>
      <c r="G35" s="11">
        <v>-6.3315942883491516E-2</v>
      </c>
    </row>
    <row r="36" spans="1:7" ht="24" customHeight="1" x14ac:dyDescent="0.2">
      <c r="A36" s="6" t="s">
        <v>33</v>
      </c>
      <c r="B36" s="12">
        <v>37776.476000000002</v>
      </c>
      <c r="F36" s="6" t="s">
        <v>19</v>
      </c>
      <c r="G36" s="11">
        <v>-4.8385672271251678E-2</v>
      </c>
    </row>
    <row r="37" spans="1:7" ht="24" customHeight="1" x14ac:dyDescent="0.2">
      <c r="A37" s="6" t="s">
        <v>34</v>
      </c>
      <c r="B37" s="12">
        <v>1027.9057499999999</v>
      </c>
      <c r="F37" s="6" t="s">
        <v>21</v>
      </c>
      <c r="G37" s="11">
        <v>-6.8241462111473083E-2</v>
      </c>
    </row>
    <row r="38" spans="1:7" ht="24" customHeight="1" x14ac:dyDescent="0.2">
      <c r="A38" s="6" t="s">
        <v>35</v>
      </c>
      <c r="B38" s="12">
        <v>43666.82</v>
      </c>
      <c r="F38" s="6" t="s">
        <v>20</v>
      </c>
      <c r="G38" s="11">
        <v>-7.1241401135921478E-2</v>
      </c>
    </row>
    <row r="39" spans="1:7" ht="24" customHeight="1" x14ac:dyDescent="0.2">
      <c r="A39" s="6" t="s">
        <v>36</v>
      </c>
      <c r="B39" s="12">
        <v>3440.8157500000002</v>
      </c>
      <c r="F39" s="6" t="s">
        <v>22</v>
      </c>
      <c r="G39" s="11">
        <v>-8.0256238579750061E-2</v>
      </c>
    </row>
    <row r="40" spans="1:7" ht="24" customHeight="1" x14ac:dyDescent="0.2">
      <c r="A40" s="6" t="s">
        <v>37</v>
      </c>
      <c r="B40" s="12">
        <v>8154.7280000000001</v>
      </c>
      <c r="F40" s="6" t="s">
        <v>23</v>
      </c>
      <c r="G40" s="11">
        <v>-9.3405798077583313E-2</v>
      </c>
    </row>
    <row r="41" spans="1:7" ht="24" customHeight="1" x14ac:dyDescent="0.2">
      <c r="A41" s="6" t="s">
        <v>38</v>
      </c>
      <c r="B41" s="12">
        <v>4516.4520000000002</v>
      </c>
    </row>
    <row r="42" spans="1:7" ht="24" customHeight="1" x14ac:dyDescent="0.2">
      <c r="A42" s="6" t="s">
        <v>39</v>
      </c>
      <c r="B42" s="12">
        <v>464.61338000000001</v>
      </c>
      <c r="F42" s="9" t="s">
        <v>86</v>
      </c>
      <c r="G42" s="3" t="s">
        <v>0</v>
      </c>
    </row>
    <row r="43" spans="1:7" ht="24" customHeight="1" x14ac:dyDescent="0.2">
      <c r="F43" s="6" t="s">
        <v>30</v>
      </c>
      <c r="G43" s="12">
        <v>29893.366000000002</v>
      </c>
    </row>
    <row r="44" spans="1:7" ht="24" customHeight="1" x14ac:dyDescent="0.2">
      <c r="F44" s="6" t="s">
        <v>31</v>
      </c>
      <c r="G44" s="12">
        <v>4626.3744999999999</v>
      </c>
    </row>
    <row r="45" spans="1:7" ht="24" customHeight="1" x14ac:dyDescent="0.2">
      <c r="F45" s="6" t="s">
        <v>32</v>
      </c>
      <c r="G45" s="12">
        <v>73353.584000000003</v>
      </c>
    </row>
    <row r="46" spans="1:7" ht="24" customHeight="1" x14ac:dyDescent="0.2">
      <c r="F46" s="6" t="s">
        <v>33</v>
      </c>
      <c r="G46" s="12">
        <v>33432.866000000002</v>
      </c>
    </row>
    <row r="47" spans="1:7" ht="24" customHeight="1" x14ac:dyDescent="0.2">
      <c r="F47" s="6" t="s">
        <v>34</v>
      </c>
      <c r="G47" s="12">
        <v>767.59074999999996</v>
      </c>
    </row>
    <row r="48" spans="1:7" ht="24" customHeight="1" x14ac:dyDescent="0.2">
      <c r="F48" s="6" t="s">
        <v>35</v>
      </c>
      <c r="G48" s="12">
        <v>42401.516000000003</v>
      </c>
    </row>
    <row r="49" spans="6:7" ht="24" customHeight="1" x14ac:dyDescent="0.2">
      <c r="F49" s="6" t="s">
        <v>36</v>
      </c>
      <c r="G49" s="12">
        <v>3540.5887499999999</v>
      </c>
    </row>
    <row r="50" spans="6:7" ht="24" customHeight="1" x14ac:dyDescent="0.2">
      <c r="F50" s="6" t="s">
        <v>37</v>
      </c>
      <c r="G50" s="12">
        <v>8714.7659999999996</v>
      </c>
    </row>
    <row r="51" spans="6:7" ht="24" customHeight="1" x14ac:dyDescent="0.2">
      <c r="F51" s="6" t="s">
        <v>38</v>
      </c>
      <c r="G51" s="12">
        <v>4384.9260000000004</v>
      </c>
    </row>
    <row r="52" spans="6:7" ht="24" customHeight="1" x14ac:dyDescent="0.2">
      <c r="F52" s="6" t="s">
        <v>39</v>
      </c>
      <c r="G52" s="12">
        <v>488.25806</v>
      </c>
    </row>
  </sheetData>
  <mergeCells count="2">
    <mergeCell ref="A1:B1"/>
    <mergeCell ref="F1:G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theme="6" tint="0.59996337778862885"/>
  </sheetPr>
  <dimension ref="A1:G53"/>
  <sheetViews>
    <sheetView zoomScale="70" zoomScaleNormal="70" workbookViewId="0">
      <selection sqref="A1:B1"/>
    </sheetView>
  </sheetViews>
  <sheetFormatPr defaultColWidth="9.140625" defaultRowHeight="24" customHeight="1" x14ac:dyDescent="0.2"/>
  <cols>
    <col min="1" max="1" width="64.28515625" style="7" customWidth="1"/>
    <col min="2" max="2" width="26.140625" style="7" customWidth="1"/>
    <col min="3" max="3" width="9.140625" style="7"/>
    <col min="4" max="4" width="10.28515625" style="7" customWidth="1"/>
    <col min="5" max="5" width="9.140625" style="7"/>
    <col min="6" max="6" width="64.140625" style="7" customWidth="1"/>
    <col min="7" max="7" width="26.140625" style="7" customWidth="1"/>
    <col min="8" max="16384" width="9.140625" style="7"/>
  </cols>
  <sheetData>
    <row r="1" spans="1:7" ht="25.5" customHeight="1" x14ac:dyDescent="0.2">
      <c r="A1" s="36" t="s">
        <v>26</v>
      </c>
      <c r="B1" s="36"/>
      <c r="F1" s="37" t="s">
        <v>27</v>
      </c>
      <c r="G1" s="37"/>
    </row>
    <row r="2" spans="1:7" ht="24" customHeight="1" x14ac:dyDescent="0.2">
      <c r="A2" s="9" t="s">
        <v>69</v>
      </c>
      <c r="B2" s="3" t="s">
        <v>0</v>
      </c>
      <c r="F2" s="9" t="s">
        <v>83</v>
      </c>
      <c r="G2" s="3" t="s">
        <v>0</v>
      </c>
    </row>
    <row r="3" spans="1:7" ht="24" customHeight="1" x14ac:dyDescent="0.2">
      <c r="A3" s="6" t="s">
        <v>66</v>
      </c>
      <c r="B3" s="17">
        <v>31374</v>
      </c>
      <c r="F3" s="6" t="s">
        <v>66</v>
      </c>
      <c r="G3" s="17">
        <v>35712</v>
      </c>
    </row>
    <row r="4" spans="1:7" ht="24" customHeight="1" x14ac:dyDescent="0.2">
      <c r="A4" s="6" t="s">
        <v>67</v>
      </c>
      <c r="B4" s="17">
        <v>52802</v>
      </c>
      <c r="F4" s="6" t="s">
        <v>67</v>
      </c>
      <c r="G4" s="17">
        <v>52441</v>
      </c>
    </row>
    <row r="5" spans="1:7" ht="24" customHeight="1" x14ac:dyDescent="0.2">
      <c r="A5" s="6" t="s">
        <v>68</v>
      </c>
      <c r="B5" s="18">
        <v>84176</v>
      </c>
      <c r="F5" s="6" t="s">
        <v>68</v>
      </c>
      <c r="G5" s="18">
        <v>88153</v>
      </c>
    </row>
    <row r="6" spans="1:7" ht="24" customHeight="1" x14ac:dyDescent="0.2">
      <c r="A6" s="15"/>
      <c r="B6" s="16"/>
      <c r="F6" s="15"/>
      <c r="G6" s="16"/>
    </row>
    <row r="7" spans="1:7" ht="24" customHeight="1" x14ac:dyDescent="0.2">
      <c r="A7" s="9" t="s">
        <v>80</v>
      </c>
      <c r="B7" s="3" t="s">
        <v>0</v>
      </c>
      <c r="F7" s="9" t="s">
        <v>84</v>
      </c>
      <c r="G7" s="3" t="s">
        <v>0</v>
      </c>
    </row>
    <row r="8" spans="1:7" ht="24" customHeight="1" x14ac:dyDescent="0.2">
      <c r="A8" s="6" t="s">
        <v>70</v>
      </c>
      <c r="B8" s="4">
        <v>15690</v>
      </c>
      <c r="F8" s="6" t="s">
        <v>70</v>
      </c>
      <c r="G8" s="4">
        <v>16045</v>
      </c>
    </row>
    <row r="9" spans="1:7" ht="24" customHeight="1" x14ac:dyDescent="0.2">
      <c r="A9" s="6" t="s">
        <v>71</v>
      </c>
      <c r="B9" s="4">
        <v>4217</v>
      </c>
      <c r="F9" s="6" t="s">
        <v>71</v>
      </c>
      <c r="G9" s="4">
        <v>2646</v>
      </c>
    </row>
    <row r="10" spans="1:7" ht="24" customHeight="1" x14ac:dyDescent="0.2">
      <c r="A10" s="6" t="s">
        <v>72</v>
      </c>
      <c r="B10" s="4">
        <v>38805</v>
      </c>
      <c r="F10" s="6" t="s">
        <v>72</v>
      </c>
      <c r="G10" s="4">
        <v>43501</v>
      </c>
    </row>
    <row r="11" spans="1:7" ht="24" customHeight="1" x14ac:dyDescent="0.2">
      <c r="A11" s="6" t="s">
        <v>73</v>
      </c>
      <c r="B11" s="4">
        <v>20436</v>
      </c>
      <c r="F11" s="6" t="s">
        <v>73</v>
      </c>
      <c r="G11" s="4">
        <v>19900</v>
      </c>
    </row>
    <row r="12" spans="1:7" ht="24" customHeight="1" x14ac:dyDescent="0.2">
      <c r="A12" s="6" t="s">
        <v>74</v>
      </c>
      <c r="B12" s="4">
        <v>1181</v>
      </c>
      <c r="F12" s="6" t="s">
        <v>74</v>
      </c>
      <c r="G12" s="4">
        <v>913</v>
      </c>
    </row>
    <row r="13" spans="1:7" ht="24" customHeight="1" x14ac:dyDescent="0.2">
      <c r="A13" s="6" t="s">
        <v>75</v>
      </c>
      <c r="B13" s="4">
        <v>54608</v>
      </c>
      <c r="F13" s="6" t="s">
        <v>75</v>
      </c>
      <c r="G13" s="4">
        <v>53304</v>
      </c>
    </row>
    <row r="14" spans="1:7" ht="24" customHeight="1" x14ac:dyDescent="0.2">
      <c r="A14" s="6" t="s">
        <v>76</v>
      </c>
      <c r="B14" s="4">
        <v>4361</v>
      </c>
      <c r="F14" s="6" t="s">
        <v>76</v>
      </c>
      <c r="G14" s="4">
        <v>4528</v>
      </c>
    </row>
    <row r="15" spans="1:7" ht="24" customHeight="1" x14ac:dyDescent="0.2">
      <c r="A15" s="6" t="s">
        <v>77</v>
      </c>
      <c r="B15" s="4">
        <v>10517</v>
      </c>
      <c r="F15" s="6" t="s">
        <v>77</v>
      </c>
      <c r="G15" s="4">
        <v>11145</v>
      </c>
    </row>
    <row r="16" spans="1:7" ht="24" customHeight="1" x14ac:dyDescent="0.2">
      <c r="A16" s="6" t="s">
        <v>78</v>
      </c>
      <c r="B16" s="4">
        <v>7709</v>
      </c>
      <c r="F16" s="6" t="s">
        <v>78</v>
      </c>
      <c r="G16" s="4">
        <v>7593</v>
      </c>
    </row>
    <row r="17" spans="1:7" ht="24" customHeight="1" x14ac:dyDescent="0.2">
      <c r="A17" s="6" t="s">
        <v>79</v>
      </c>
      <c r="B17" s="4">
        <v>635</v>
      </c>
      <c r="F17" s="6" t="s">
        <v>79</v>
      </c>
      <c r="G17" s="4">
        <v>668</v>
      </c>
    </row>
    <row r="19" spans="1:7" ht="24" customHeight="1" x14ac:dyDescent="0.2">
      <c r="A19" s="9" t="s">
        <v>82</v>
      </c>
      <c r="B19" s="3" t="s">
        <v>0</v>
      </c>
      <c r="F19" s="9" t="s">
        <v>85</v>
      </c>
      <c r="G19" s="3" t="s">
        <v>0</v>
      </c>
    </row>
    <row r="20" spans="1:7" ht="24" customHeight="1" x14ac:dyDescent="0.2">
      <c r="A20" s="6" t="s">
        <v>9</v>
      </c>
      <c r="B20" s="6">
        <v>227.4</v>
      </c>
      <c r="F20" s="6" t="s">
        <v>9</v>
      </c>
      <c r="G20" s="6">
        <v>229.88</v>
      </c>
    </row>
    <row r="21" spans="1:7" ht="24" customHeight="1" x14ac:dyDescent="0.2">
      <c r="A21" s="6" t="s">
        <v>10</v>
      </c>
      <c r="B21" s="6">
        <v>218.32</v>
      </c>
      <c r="F21" s="6" t="s">
        <v>10</v>
      </c>
      <c r="G21" s="6">
        <v>221.01</v>
      </c>
    </row>
    <row r="22" spans="1:7" ht="24" customHeight="1" x14ac:dyDescent="0.2">
      <c r="A22" s="6" t="s">
        <v>11</v>
      </c>
      <c r="B22" s="6">
        <v>213.43</v>
      </c>
      <c r="F22" s="6" t="s">
        <v>11</v>
      </c>
      <c r="G22" s="6">
        <v>215.92000000000002</v>
      </c>
    </row>
    <row r="23" spans="1:7" ht="24" customHeight="1" x14ac:dyDescent="0.2">
      <c r="A23" s="6" t="s">
        <v>12</v>
      </c>
      <c r="B23" s="6">
        <v>206.82</v>
      </c>
      <c r="F23" s="6" t="s">
        <v>12</v>
      </c>
      <c r="G23" s="6">
        <v>208.78</v>
      </c>
    </row>
    <row r="24" spans="1:7" ht="24" customHeight="1" x14ac:dyDescent="0.2">
      <c r="A24" s="6" t="s">
        <v>13</v>
      </c>
      <c r="B24" s="6">
        <v>171.24</v>
      </c>
      <c r="F24" s="6" t="s">
        <v>13</v>
      </c>
      <c r="G24" s="6">
        <v>173.59</v>
      </c>
    </row>
    <row r="25" spans="1:7" ht="24" customHeight="1" x14ac:dyDescent="0.2">
      <c r="A25" s="6" t="s">
        <v>14</v>
      </c>
      <c r="B25" s="6">
        <v>1118.96</v>
      </c>
      <c r="F25" s="6" t="s">
        <v>14</v>
      </c>
      <c r="G25" s="6">
        <v>1132.8900000000001</v>
      </c>
    </row>
    <row r="26" spans="1:7" ht="24" customHeight="1" x14ac:dyDescent="0.2">
      <c r="A26" s="6" t="s">
        <v>15</v>
      </c>
      <c r="B26" s="6">
        <v>1051.24</v>
      </c>
      <c r="F26" s="6" t="s">
        <v>15</v>
      </c>
      <c r="G26" s="6">
        <v>1063.79</v>
      </c>
    </row>
    <row r="27" spans="1:7" ht="24" customHeight="1" x14ac:dyDescent="0.2">
      <c r="A27" s="6" t="s">
        <v>16</v>
      </c>
      <c r="B27" s="6">
        <v>1052.76</v>
      </c>
      <c r="F27" s="6" t="s">
        <v>16</v>
      </c>
      <c r="G27" s="6">
        <v>1064.01</v>
      </c>
    </row>
    <row r="28" spans="1:7" ht="24" customHeight="1" x14ac:dyDescent="0.2">
      <c r="A28" s="6" t="s">
        <v>17</v>
      </c>
      <c r="B28" s="6">
        <v>1056.28</v>
      </c>
      <c r="F28" s="6" t="s">
        <v>17</v>
      </c>
      <c r="G28" s="6">
        <v>1061.3899999999999</v>
      </c>
    </row>
    <row r="29" spans="1:7" ht="24" customHeight="1" x14ac:dyDescent="0.2">
      <c r="A29" s="6" t="s">
        <v>18</v>
      </c>
      <c r="B29" s="6">
        <v>1034.0899999999999</v>
      </c>
      <c r="F29" s="6" t="s">
        <v>18</v>
      </c>
      <c r="G29" s="6">
        <v>1043.4499999999998</v>
      </c>
    </row>
    <row r="30" spans="1:7" ht="24" customHeight="1" x14ac:dyDescent="0.2">
      <c r="A30" s="6" t="s">
        <v>19</v>
      </c>
      <c r="B30" s="6">
        <v>2454.54</v>
      </c>
      <c r="F30" s="6" t="s">
        <v>19</v>
      </c>
      <c r="G30" s="6">
        <v>2503.0500000000002</v>
      </c>
    </row>
    <row r="31" spans="1:7" ht="24" customHeight="1" x14ac:dyDescent="0.2">
      <c r="A31" s="6" t="s">
        <v>21</v>
      </c>
      <c r="B31" s="6">
        <v>2360.19</v>
      </c>
      <c r="F31" s="6" t="s">
        <v>21</v>
      </c>
      <c r="G31" s="6">
        <v>2409.35</v>
      </c>
    </row>
    <row r="32" spans="1:7" ht="24" customHeight="1" x14ac:dyDescent="0.2">
      <c r="A32" s="6" t="s">
        <v>20</v>
      </c>
      <c r="B32" s="6">
        <v>2333.73</v>
      </c>
      <c r="F32" s="6" t="s">
        <v>20</v>
      </c>
      <c r="G32" s="6">
        <v>2387.63</v>
      </c>
    </row>
    <row r="33" spans="1:7" ht="24" customHeight="1" x14ac:dyDescent="0.2">
      <c r="A33" s="6" t="s">
        <v>22</v>
      </c>
      <c r="B33" s="6">
        <v>2637.76</v>
      </c>
      <c r="F33" s="6" t="s">
        <v>22</v>
      </c>
      <c r="G33" s="6">
        <v>2695.92</v>
      </c>
    </row>
    <row r="34" spans="1:7" ht="24" customHeight="1" x14ac:dyDescent="0.2">
      <c r="A34" s="6" t="s">
        <v>23</v>
      </c>
      <c r="B34" s="6">
        <v>2509.48</v>
      </c>
      <c r="F34" s="6" t="s">
        <v>23</v>
      </c>
      <c r="G34" s="6">
        <v>2563.94</v>
      </c>
    </row>
    <row r="35" spans="1:7" ht="24" customHeight="1" x14ac:dyDescent="0.2">
      <c r="A35" s="6" t="s">
        <v>81</v>
      </c>
      <c r="B35" s="6">
        <v>451.57</v>
      </c>
      <c r="F35" s="6" t="s">
        <v>81</v>
      </c>
      <c r="G35" s="6">
        <v>457.46999999999997</v>
      </c>
    </row>
    <row r="36" spans="1:7" ht="24" customHeight="1" x14ac:dyDescent="0.2">
      <c r="A36" s="15"/>
      <c r="B36" s="19"/>
      <c r="F36" s="15"/>
      <c r="G36" s="20"/>
    </row>
    <row r="37" spans="1:7" ht="24" customHeight="1" x14ac:dyDescent="0.2">
      <c r="A37" s="15"/>
      <c r="B37" s="19"/>
      <c r="F37" s="15"/>
      <c r="G37" s="20"/>
    </row>
    <row r="38" spans="1:7" ht="24" customHeight="1" x14ac:dyDescent="0.2">
      <c r="A38" s="15"/>
      <c r="B38" s="19"/>
      <c r="F38" s="15"/>
      <c r="G38" s="20"/>
    </row>
    <row r="39" spans="1:7" ht="24" customHeight="1" x14ac:dyDescent="0.2">
      <c r="A39" s="15"/>
      <c r="B39" s="19"/>
      <c r="F39" s="15"/>
      <c r="G39" s="20"/>
    </row>
    <row r="40" spans="1:7" ht="24" customHeight="1" x14ac:dyDescent="0.2">
      <c r="A40" s="15"/>
      <c r="B40" s="19"/>
      <c r="F40" s="15"/>
      <c r="G40" s="20"/>
    </row>
    <row r="41" spans="1:7" ht="24" customHeight="1" x14ac:dyDescent="0.2">
      <c r="A41" s="15"/>
      <c r="B41" s="19"/>
      <c r="F41" s="15"/>
      <c r="G41" s="15"/>
    </row>
    <row r="42" spans="1:7" ht="24" customHeight="1" x14ac:dyDescent="0.2">
      <c r="A42" s="15"/>
      <c r="B42" s="19"/>
      <c r="F42" s="21"/>
      <c r="G42" s="16"/>
    </row>
    <row r="43" spans="1:7" ht="24" customHeight="1" x14ac:dyDescent="0.2">
      <c r="F43" s="15"/>
      <c r="G43" s="19"/>
    </row>
    <row r="44" spans="1:7" ht="24" customHeight="1" x14ac:dyDescent="0.2">
      <c r="F44" s="15"/>
      <c r="G44" s="19"/>
    </row>
    <row r="45" spans="1:7" ht="24" customHeight="1" x14ac:dyDescent="0.2">
      <c r="F45" s="15"/>
      <c r="G45" s="19"/>
    </row>
    <row r="46" spans="1:7" ht="24" customHeight="1" x14ac:dyDescent="0.2">
      <c r="F46" s="15"/>
      <c r="G46" s="19"/>
    </row>
    <row r="47" spans="1:7" ht="24" customHeight="1" x14ac:dyDescent="0.2">
      <c r="F47" s="15"/>
      <c r="G47" s="19"/>
    </row>
    <row r="48" spans="1:7" ht="24" customHeight="1" x14ac:dyDescent="0.2">
      <c r="F48" s="15"/>
      <c r="G48" s="19"/>
    </row>
    <row r="49" spans="6:7" ht="24" customHeight="1" x14ac:dyDescent="0.2">
      <c r="F49" s="15"/>
      <c r="G49" s="19"/>
    </row>
    <row r="50" spans="6:7" ht="24" customHeight="1" x14ac:dyDescent="0.2">
      <c r="F50" s="15"/>
      <c r="G50" s="19"/>
    </row>
    <row r="51" spans="6:7" ht="24" customHeight="1" x14ac:dyDescent="0.2">
      <c r="F51" s="15"/>
      <c r="G51" s="19"/>
    </row>
    <row r="52" spans="6:7" ht="24" customHeight="1" x14ac:dyDescent="0.2">
      <c r="F52" s="15"/>
      <c r="G52" s="19"/>
    </row>
    <row r="53" spans="6:7" ht="24" customHeight="1" x14ac:dyDescent="0.2">
      <c r="F53" s="15"/>
      <c r="G53" s="15"/>
    </row>
  </sheetData>
  <mergeCells count="2">
    <mergeCell ref="A1:B1"/>
    <mergeCell ref="F1:G1"/>
  </mergeCells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>
    <tabColor theme="6" tint="0.39997558519241921"/>
  </sheetPr>
  <dimension ref="A1:G67"/>
  <sheetViews>
    <sheetView tabSelected="1" zoomScale="55" zoomScaleNormal="55" workbookViewId="0">
      <selection activeCell="C2" sqref="C1:C1048576"/>
    </sheetView>
  </sheetViews>
  <sheetFormatPr defaultColWidth="9.140625" defaultRowHeight="24" customHeight="1" x14ac:dyDescent="0.2"/>
  <cols>
    <col min="1" max="1" width="64.28515625" style="7" customWidth="1"/>
    <col min="2" max="2" width="26.140625" style="7" customWidth="1"/>
    <col min="3" max="3" width="9.140625" style="7"/>
    <col min="4" max="4" width="10.28515625" style="7" customWidth="1"/>
    <col min="5" max="5" width="9.140625" style="7"/>
    <col min="6" max="6" width="64.140625" style="7" customWidth="1"/>
    <col min="7" max="7" width="26.140625" style="7" customWidth="1"/>
    <col min="8" max="16384" width="9.140625" style="7"/>
  </cols>
  <sheetData>
    <row r="1" spans="1:7" ht="25.5" customHeight="1" x14ac:dyDescent="0.2">
      <c r="A1" s="36" t="s">
        <v>26</v>
      </c>
      <c r="B1" s="36"/>
      <c r="F1" s="37" t="s">
        <v>27</v>
      </c>
      <c r="G1" s="37"/>
    </row>
    <row r="2" spans="1:7" ht="24" customHeight="1" x14ac:dyDescent="0.2">
      <c r="A2" s="9" t="s">
        <v>87</v>
      </c>
      <c r="B2" s="3" t="s">
        <v>0</v>
      </c>
      <c r="F2" s="9" t="s">
        <v>92</v>
      </c>
      <c r="G2" s="3" t="s">
        <v>0</v>
      </c>
    </row>
    <row r="3" spans="1:7" ht="24" customHeight="1" x14ac:dyDescent="0.2">
      <c r="A3" s="6" t="s">
        <v>88</v>
      </c>
      <c r="B3" s="4">
        <v>1698</v>
      </c>
      <c r="F3" s="6" t="s">
        <v>89</v>
      </c>
      <c r="G3" s="4">
        <v>-4.3</v>
      </c>
    </row>
    <row r="4" spans="1:7" ht="24" customHeight="1" x14ac:dyDescent="0.2">
      <c r="A4" s="6" t="s">
        <v>89</v>
      </c>
      <c r="B4" s="4">
        <v>29</v>
      </c>
    </row>
    <row r="5" spans="1:7" ht="24" customHeight="1" x14ac:dyDescent="0.2">
      <c r="A5" s="15"/>
      <c r="B5" s="16"/>
      <c r="F5" s="9" t="s">
        <v>130</v>
      </c>
      <c r="G5" s="3" t="s">
        <v>0</v>
      </c>
    </row>
    <row r="6" spans="1:7" ht="24" customHeight="1" x14ac:dyDescent="0.2">
      <c r="A6" s="9" t="s">
        <v>90</v>
      </c>
      <c r="B6" s="3" t="s">
        <v>0</v>
      </c>
      <c r="F6" s="6" t="s">
        <v>89</v>
      </c>
      <c r="G6" s="4">
        <v>-250.49</v>
      </c>
    </row>
    <row r="7" spans="1:7" ht="24" customHeight="1" x14ac:dyDescent="0.2">
      <c r="A7" s="6" t="s">
        <v>9</v>
      </c>
      <c r="B7" s="6">
        <v>1.01</v>
      </c>
    </row>
    <row r="8" spans="1:7" ht="24" customHeight="1" x14ac:dyDescent="0.2">
      <c r="A8" s="6" t="s">
        <v>10</v>
      </c>
      <c r="B8" s="6">
        <v>12.08</v>
      </c>
      <c r="F8" s="9" t="s">
        <v>93</v>
      </c>
      <c r="G8" s="3" t="s">
        <v>0</v>
      </c>
    </row>
    <row r="9" spans="1:7" ht="24" customHeight="1" x14ac:dyDescent="0.2">
      <c r="A9" s="6" t="s">
        <v>11</v>
      </c>
      <c r="B9" s="6">
        <v>51.54</v>
      </c>
      <c r="F9" s="6" t="s">
        <v>9</v>
      </c>
      <c r="G9" s="6">
        <v>0.99</v>
      </c>
    </row>
    <row r="10" spans="1:7" ht="24" customHeight="1" x14ac:dyDescent="0.2">
      <c r="A10" s="6" t="s">
        <v>12</v>
      </c>
      <c r="B10" s="6">
        <v>117.83</v>
      </c>
      <c r="F10" s="6" t="s">
        <v>10</v>
      </c>
      <c r="G10" s="6">
        <v>11.69</v>
      </c>
    </row>
    <row r="11" spans="1:7" ht="24" customHeight="1" x14ac:dyDescent="0.2">
      <c r="A11" s="6" t="s">
        <v>13</v>
      </c>
      <c r="B11" s="6">
        <v>400.24</v>
      </c>
      <c r="F11" s="6" t="s">
        <v>11</v>
      </c>
      <c r="G11" s="6">
        <v>49.81</v>
      </c>
    </row>
    <row r="12" spans="1:7" ht="24" customHeight="1" x14ac:dyDescent="0.2">
      <c r="A12" s="6" t="s">
        <v>14</v>
      </c>
      <c r="B12" s="6">
        <v>2.4700000000000002</v>
      </c>
      <c r="F12" s="6" t="s">
        <v>12</v>
      </c>
      <c r="G12" s="6">
        <v>111.50999999999999</v>
      </c>
    </row>
    <row r="13" spans="1:7" ht="24" customHeight="1" x14ac:dyDescent="0.2">
      <c r="A13" s="6" t="s">
        <v>15</v>
      </c>
      <c r="B13" s="6">
        <v>68.48</v>
      </c>
      <c r="F13" s="6" t="s">
        <v>13</v>
      </c>
      <c r="G13" s="6">
        <v>385.16</v>
      </c>
    </row>
    <row r="14" spans="1:7" ht="24" customHeight="1" x14ac:dyDescent="0.2">
      <c r="A14" s="6" t="s">
        <v>16</v>
      </c>
      <c r="B14" s="6">
        <v>217.18</v>
      </c>
      <c r="F14" s="6" t="s">
        <v>14</v>
      </c>
      <c r="G14" s="6">
        <v>2.04</v>
      </c>
    </row>
    <row r="15" spans="1:7" ht="24" customHeight="1" x14ac:dyDescent="0.2">
      <c r="A15" s="6" t="s">
        <v>17</v>
      </c>
      <c r="B15" s="6">
        <v>477.21</v>
      </c>
      <c r="F15" s="6" t="s">
        <v>15</v>
      </c>
      <c r="G15" s="6">
        <v>64.910000000000011</v>
      </c>
    </row>
    <row r="16" spans="1:7" ht="24" customHeight="1" x14ac:dyDescent="0.2">
      <c r="A16" s="6" t="s">
        <v>18</v>
      </c>
      <c r="B16" s="6">
        <v>1930.92</v>
      </c>
      <c r="F16" s="6" t="s">
        <v>16</v>
      </c>
      <c r="G16" s="6">
        <v>202.55</v>
      </c>
    </row>
    <row r="17" spans="1:7" ht="24" customHeight="1" x14ac:dyDescent="0.2">
      <c r="A17" s="6" t="s">
        <v>19</v>
      </c>
      <c r="B17" s="6">
        <v>0.17</v>
      </c>
      <c r="F17" s="6" t="s">
        <v>17</v>
      </c>
      <c r="G17" s="6">
        <v>428.33</v>
      </c>
    </row>
    <row r="18" spans="1:7" ht="24" customHeight="1" x14ac:dyDescent="0.2">
      <c r="A18" s="6" t="s">
        <v>21</v>
      </c>
      <c r="B18" s="6">
        <v>47</v>
      </c>
      <c r="F18" s="6" t="s">
        <v>18</v>
      </c>
      <c r="G18" s="6">
        <v>1749.8500000000001</v>
      </c>
    </row>
    <row r="19" spans="1:7" ht="24" customHeight="1" x14ac:dyDescent="0.2">
      <c r="A19" s="6" t="s">
        <v>20</v>
      </c>
      <c r="B19" s="6">
        <v>197.46</v>
      </c>
      <c r="F19" s="6" t="s">
        <v>19</v>
      </c>
      <c r="G19" s="6">
        <v>0.17</v>
      </c>
    </row>
    <row r="20" spans="1:7" ht="24" customHeight="1" x14ac:dyDescent="0.2">
      <c r="A20" s="6" t="s">
        <v>22</v>
      </c>
      <c r="B20" s="6">
        <v>505.99</v>
      </c>
      <c r="F20" s="6" t="s">
        <v>21</v>
      </c>
      <c r="G20" s="6">
        <v>44.88</v>
      </c>
    </row>
    <row r="21" spans="1:7" ht="24" customHeight="1" x14ac:dyDescent="0.2">
      <c r="A21" s="6" t="s">
        <v>23</v>
      </c>
      <c r="B21" s="6">
        <v>2720.83</v>
      </c>
      <c r="F21" s="6" t="s">
        <v>20</v>
      </c>
      <c r="G21" s="6">
        <v>185.84</v>
      </c>
    </row>
    <row r="22" spans="1:7" ht="24" customHeight="1" x14ac:dyDescent="0.2">
      <c r="F22" s="6" t="s">
        <v>22</v>
      </c>
      <c r="G22" s="6">
        <v>451.78000000000003</v>
      </c>
    </row>
    <row r="23" spans="1:7" ht="24" customHeight="1" x14ac:dyDescent="0.2">
      <c r="A23" s="9" t="s">
        <v>91</v>
      </c>
      <c r="B23" s="3" t="s">
        <v>0</v>
      </c>
      <c r="F23" s="6" t="s">
        <v>23</v>
      </c>
      <c r="G23" s="6">
        <v>2512.31</v>
      </c>
    </row>
    <row r="24" spans="1:7" ht="24" customHeight="1" x14ac:dyDescent="0.2">
      <c r="A24" s="6" t="s">
        <v>9</v>
      </c>
      <c r="B24" s="6">
        <v>-0.06</v>
      </c>
    </row>
    <row r="25" spans="1:7" ht="24" customHeight="1" x14ac:dyDescent="0.2">
      <c r="A25" s="6" t="s">
        <v>10</v>
      </c>
      <c r="B25" s="6">
        <v>-0.43</v>
      </c>
      <c r="F25" s="9" t="s">
        <v>114</v>
      </c>
      <c r="G25" s="3" t="s">
        <v>0</v>
      </c>
    </row>
    <row r="26" spans="1:7" ht="24" customHeight="1" x14ac:dyDescent="0.2">
      <c r="A26" s="6" t="s">
        <v>11</v>
      </c>
      <c r="B26" s="6">
        <v>-1.71</v>
      </c>
      <c r="F26" s="6" t="s">
        <v>9</v>
      </c>
      <c r="G26" s="6">
        <v>-0.06</v>
      </c>
    </row>
    <row r="27" spans="1:7" ht="24" customHeight="1" x14ac:dyDescent="0.2">
      <c r="A27" s="6" t="s">
        <v>12</v>
      </c>
      <c r="B27" s="6">
        <v>-3.57</v>
      </c>
      <c r="F27" s="6" t="s">
        <v>10</v>
      </c>
      <c r="G27" s="6">
        <v>-0.43</v>
      </c>
    </row>
    <row r="28" spans="1:7" ht="24" customHeight="1" x14ac:dyDescent="0.2">
      <c r="A28" s="6" t="s">
        <v>13</v>
      </c>
      <c r="B28" s="6">
        <v>-7.25</v>
      </c>
      <c r="F28" s="6" t="s">
        <v>11</v>
      </c>
      <c r="G28" s="6">
        <v>-1.71</v>
      </c>
    </row>
    <row r="29" spans="1:7" ht="24" customHeight="1" x14ac:dyDescent="0.2">
      <c r="A29" s="6" t="s">
        <v>14</v>
      </c>
      <c r="B29" s="6">
        <v>0</v>
      </c>
      <c r="F29" s="6" t="s">
        <v>12</v>
      </c>
      <c r="G29" s="6">
        <v>-3.57</v>
      </c>
    </row>
    <row r="30" spans="1:7" ht="24" customHeight="1" x14ac:dyDescent="0.2">
      <c r="A30" s="6" t="s">
        <v>15</v>
      </c>
      <c r="B30" s="6">
        <v>1.33</v>
      </c>
      <c r="F30" s="6" t="s">
        <v>13</v>
      </c>
      <c r="G30" s="6">
        <v>-7.11</v>
      </c>
    </row>
    <row r="31" spans="1:7" ht="24" customHeight="1" x14ac:dyDescent="0.2">
      <c r="A31" s="6" t="s">
        <v>16</v>
      </c>
      <c r="B31" s="6">
        <v>1.78</v>
      </c>
      <c r="F31" s="6" t="s">
        <v>14</v>
      </c>
      <c r="G31" s="6">
        <v>0</v>
      </c>
    </row>
    <row r="32" spans="1:7" ht="24" customHeight="1" x14ac:dyDescent="0.2">
      <c r="A32" s="6" t="s">
        <v>17</v>
      </c>
      <c r="B32" s="6">
        <v>6.28</v>
      </c>
      <c r="F32" s="6" t="s">
        <v>15</v>
      </c>
      <c r="G32" s="6">
        <v>1.1800000000000002</v>
      </c>
    </row>
    <row r="33" spans="1:7" ht="24" customHeight="1" x14ac:dyDescent="0.2">
      <c r="A33" s="6" t="s">
        <v>18</v>
      </c>
      <c r="B33" s="6">
        <v>23.92</v>
      </c>
      <c r="F33" s="6" t="s">
        <v>16</v>
      </c>
      <c r="G33" s="6">
        <v>1.5</v>
      </c>
    </row>
    <row r="34" spans="1:7" ht="24" customHeight="1" x14ac:dyDescent="0.2">
      <c r="A34" s="6" t="s">
        <v>19</v>
      </c>
      <c r="B34" s="6">
        <v>0</v>
      </c>
      <c r="F34" s="6" t="s">
        <v>17</v>
      </c>
      <c r="G34" s="6">
        <v>4.8900000000000006</v>
      </c>
    </row>
    <row r="35" spans="1:7" ht="24" customHeight="1" x14ac:dyDescent="0.2">
      <c r="A35" s="6" t="s">
        <v>21</v>
      </c>
      <c r="B35" s="6">
        <v>2.4300000000000002</v>
      </c>
      <c r="F35" s="6" t="s">
        <v>18</v>
      </c>
      <c r="G35" s="6">
        <v>19.840000000000003</v>
      </c>
    </row>
    <row r="36" spans="1:7" ht="24" customHeight="1" x14ac:dyDescent="0.2">
      <c r="A36" s="6" t="s">
        <v>20</v>
      </c>
      <c r="B36" s="6">
        <v>4.09</v>
      </c>
      <c r="F36" s="6" t="s">
        <v>19</v>
      </c>
      <c r="G36" s="6">
        <v>0</v>
      </c>
    </row>
    <row r="37" spans="1:7" ht="24" customHeight="1" x14ac:dyDescent="0.2">
      <c r="A37" s="6" t="s">
        <v>22</v>
      </c>
      <c r="B37" s="6">
        <v>16.329999999999998</v>
      </c>
      <c r="F37" s="6" t="s">
        <v>21</v>
      </c>
      <c r="G37" s="6">
        <v>2.16</v>
      </c>
    </row>
    <row r="38" spans="1:7" ht="24" customHeight="1" x14ac:dyDescent="0.2">
      <c r="A38" s="6" t="s">
        <v>23</v>
      </c>
      <c r="B38" s="6">
        <v>71.489999999999995</v>
      </c>
      <c r="F38" s="6" t="s">
        <v>20</v>
      </c>
      <c r="G38" s="6">
        <v>3.5999999999999996</v>
      </c>
    </row>
    <row r="39" spans="1:7" ht="24" customHeight="1" x14ac:dyDescent="0.2">
      <c r="A39" s="15"/>
      <c r="B39" s="19"/>
      <c r="F39" s="6" t="s">
        <v>22</v>
      </c>
      <c r="G39" s="6">
        <v>13.779999999999998</v>
      </c>
    </row>
    <row r="40" spans="1:7" ht="24" customHeight="1" x14ac:dyDescent="0.2">
      <c r="A40" s="9" t="s">
        <v>95</v>
      </c>
      <c r="B40" s="3" t="s">
        <v>0</v>
      </c>
      <c r="F40" s="6" t="s">
        <v>23</v>
      </c>
      <c r="G40" s="6">
        <v>63.48</v>
      </c>
    </row>
    <row r="41" spans="1:7" ht="24" customHeight="1" x14ac:dyDescent="0.2">
      <c r="A41" s="6" t="s">
        <v>94</v>
      </c>
      <c r="B41" s="6">
        <v>33189</v>
      </c>
      <c r="F41" s="15"/>
      <c r="G41" s="20"/>
    </row>
    <row r="42" spans="1:7" ht="24" customHeight="1" x14ac:dyDescent="0.2">
      <c r="F42" s="9" t="s">
        <v>97</v>
      </c>
      <c r="G42" s="3" t="s">
        <v>0</v>
      </c>
    </row>
    <row r="43" spans="1:7" ht="24" customHeight="1" x14ac:dyDescent="0.2">
      <c r="F43" s="6" t="s">
        <v>96</v>
      </c>
      <c r="G43" s="22">
        <v>32022</v>
      </c>
    </row>
    <row r="44" spans="1:7" ht="24" customHeight="1" x14ac:dyDescent="0.2">
      <c r="F44" s="6" t="s">
        <v>98</v>
      </c>
      <c r="G44" s="22">
        <v>1167</v>
      </c>
    </row>
    <row r="45" spans="1:7" ht="24" customHeight="1" x14ac:dyDescent="0.2">
      <c r="F45" s="15"/>
      <c r="G45" s="19"/>
    </row>
    <row r="46" spans="1:7" ht="24" customHeight="1" x14ac:dyDescent="0.2">
      <c r="F46" s="15"/>
      <c r="G46" s="19"/>
    </row>
    <row r="47" spans="1:7" ht="24" customHeight="1" x14ac:dyDescent="0.2">
      <c r="F47" s="15"/>
      <c r="G47" s="19"/>
    </row>
    <row r="48" spans="1:7" ht="24" customHeight="1" x14ac:dyDescent="0.2">
      <c r="F48" s="15"/>
      <c r="G48" s="19"/>
    </row>
    <row r="49" spans="6:7" ht="24" customHeight="1" x14ac:dyDescent="0.2">
      <c r="F49" s="15"/>
      <c r="G49" s="19"/>
    </row>
    <row r="50" spans="6:7" ht="24" customHeight="1" x14ac:dyDescent="0.2">
      <c r="F50" s="15"/>
      <c r="G50" s="19"/>
    </row>
    <row r="51" spans="6:7" ht="24" customHeight="1" x14ac:dyDescent="0.2">
      <c r="F51" s="15"/>
      <c r="G51" s="19"/>
    </row>
    <row r="52" spans="6:7" ht="24" customHeight="1" x14ac:dyDescent="0.2">
      <c r="F52" s="15"/>
      <c r="G52" s="19"/>
    </row>
    <row r="53" spans="6:7" ht="24" customHeight="1" x14ac:dyDescent="0.2">
      <c r="F53" s="15"/>
      <c r="G53" s="15"/>
    </row>
    <row r="54" spans="6:7" ht="24" customHeight="1" x14ac:dyDescent="0.2">
      <c r="F54" s="15"/>
      <c r="G54" s="15"/>
    </row>
    <row r="55" spans="6:7" ht="24" customHeight="1" x14ac:dyDescent="0.2">
      <c r="F55" s="15"/>
      <c r="G55" s="15"/>
    </row>
    <row r="56" spans="6:7" ht="24" customHeight="1" x14ac:dyDescent="0.2">
      <c r="F56" s="15"/>
      <c r="G56" s="15"/>
    </row>
    <row r="57" spans="6:7" ht="24" customHeight="1" x14ac:dyDescent="0.2">
      <c r="F57" s="15"/>
      <c r="G57" s="15"/>
    </row>
    <row r="58" spans="6:7" ht="24" customHeight="1" x14ac:dyDescent="0.2">
      <c r="F58" s="15"/>
      <c r="G58" s="15"/>
    </row>
    <row r="59" spans="6:7" ht="24" customHeight="1" x14ac:dyDescent="0.2">
      <c r="F59" s="15"/>
      <c r="G59" s="15"/>
    </row>
    <row r="60" spans="6:7" ht="24" customHeight="1" x14ac:dyDescent="0.2">
      <c r="F60" s="15"/>
      <c r="G60" s="15"/>
    </row>
    <row r="61" spans="6:7" ht="24" customHeight="1" x14ac:dyDescent="0.2">
      <c r="F61" s="15"/>
      <c r="G61" s="15"/>
    </row>
    <row r="62" spans="6:7" ht="24" customHeight="1" x14ac:dyDescent="0.2">
      <c r="F62" s="15"/>
      <c r="G62" s="15"/>
    </row>
    <row r="63" spans="6:7" ht="24" customHeight="1" x14ac:dyDescent="0.2">
      <c r="F63" s="15"/>
      <c r="G63" s="15"/>
    </row>
    <row r="64" spans="6:7" ht="24" customHeight="1" x14ac:dyDescent="0.2">
      <c r="F64" s="15"/>
      <c r="G64" s="15"/>
    </row>
    <row r="65" spans="6:7" ht="24" customHeight="1" x14ac:dyDescent="0.2">
      <c r="F65" s="15"/>
      <c r="G65" s="15"/>
    </row>
    <row r="66" spans="6:7" ht="24" customHeight="1" x14ac:dyDescent="0.2">
      <c r="F66" s="15"/>
      <c r="G66" s="15"/>
    </row>
    <row r="67" spans="6:7" ht="24" customHeight="1" x14ac:dyDescent="0.2">
      <c r="F67" s="15"/>
      <c r="G67" s="15"/>
    </row>
  </sheetData>
  <mergeCells count="2">
    <mergeCell ref="A1:B1"/>
    <mergeCell ref="F1:G1"/>
  </mergeCells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6" tint="-0.24994659260841701"/>
  </sheetPr>
  <dimension ref="A1:G67"/>
  <sheetViews>
    <sheetView zoomScale="70" zoomScaleNormal="70" workbookViewId="0">
      <selection sqref="A1:B1"/>
    </sheetView>
  </sheetViews>
  <sheetFormatPr defaultColWidth="9.140625" defaultRowHeight="24" customHeight="1" x14ac:dyDescent="0.2"/>
  <cols>
    <col min="1" max="1" width="64.28515625" style="7" customWidth="1"/>
    <col min="2" max="2" width="26.140625" style="7" customWidth="1"/>
    <col min="3" max="3" width="9.140625" style="7"/>
    <col min="4" max="4" width="10.28515625" style="7" customWidth="1"/>
    <col min="5" max="5" width="9.140625" style="7"/>
    <col min="6" max="6" width="64.140625" style="7" customWidth="1"/>
    <col min="7" max="7" width="26.140625" style="7" customWidth="1"/>
    <col min="8" max="16384" width="9.140625" style="7"/>
  </cols>
  <sheetData>
    <row r="1" spans="1:7" ht="25.5" customHeight="1" x14ac:dyDescent="0.2">
      <c r="A1" s="36" t="s">
        <v>26</v>
      </c>
      <c r="B1" s="36"/>
      <c r="F1" s="36" t="s">
        <v>27</v>
      </c>
      <c r="G1" s="36"/>
    </row>
    <row r="2" spans="1:7" ht="24" customHeight="1" x14ac:dyDescent="0.2">
      <c r="A2" s="9" t="s">
        <v>99</v>
      </c>
      <c r="B2" s="3" t="s">
        <v>0</v>
      </c>
      <c r="F2" s="9" t="s">
        <v>100</v>
      </c>
      <c r="G2" s="3" t="s">
        <v>0</v>
      </c>
    </row>
    <row r="3" spans="1:7" ht="24" customHeight="1" x14ac:dyDescent="0.2">
      <c r="A3" s="6" t="s">
        <v>101</v>
      </c>
      <c r="B3" s="4">
        <v>31422</v>
      </c>
      <c r="F3" s="6" t="s">
        <v>101</v>
      </c>
      <c r="G3" s="4">
        <v>30500</v>
      </c>
    </row>
    <row r="4" spans="1:7" ht="24" customHeight="1" x14ac:dyDescent="0.2">
      <c r="A4" s="6" t="s">
        <v>102</v>
      </c>
      <c r="B4" s="4">
        <v>9063</v>
      </c>
      <c r="F4" s="6" t="s">
        <v>102</v>
      </c>
      <c r="G4" s="4">
        <v>8817</v>
      </c>
    </row>
    <row r="5" spans="1:7" ht="24" customHeight="1" x14ac:dyDescent="0.2">
      <c r="A5" s="6" t="s">
        <v>103</v>
      </c>
      <c r="B5" s="4">
        <v>7004</v>
      </c>
      <c r="F5" s="6" t="s">
        <v>103</v>
      </c>
      <c r="G5" s="4">
        <v>6787</v>
      </c>
    </row>
    <row r="6" spans="1:7" ht="24" customHeight="1" x14ac:dyDescent="0.2">
      <c r="A6" s="6" t="s">
        <v>104</v>
      </c>
      <c r="B6" s="4">
        <v>15355</v>
      </c>
      <c r="F6" s="6" t="s">
        <v>104</v>
      </c>
      <c r="G6" s="4">
        <v>14896</v>
      </c>
    </row>
    <row r="7" spans="1:7" ht="24" customHeight="1" x14ac:dyDescent="0.2">
      <c r="A7" s="15"/>
      <c r="B7" s="15"/>
      <c r="F7" s="15"/>
      <c r="G7" s="15"/>
    </row>
    <row r="8" spans="1:7" ht="24" customHeight="1" x14ac:dyDescent="0.2">
      <c r="A8" s="15"/>
      <c r="B8" s="15"/>
      <c r="F8" s="15"/>
      <c r="G8" s="15"/>
    </row>
    <row r="9" spans="1:7" ht="24" customHeight="1" x14ac:dyDescent="0.2">
      <c r="A9" s="15"/>
      <c r="B9" s="15"/>
      <c r="F9" s="15"/>
      <c r="G9" s="15"/>
    </row>
    <row r="10" spans="1:7" ht="24" customHeight="1" x14ac:dyDescent="0.2">
      <c r="A10" s="15"/>
      <c r="B10" s="15"/>
      <c r="F10" s="15"/>
      <c r="G10" s="15"/>
    </row>
    <row r="11" spans="1:7" ht="24" customHeight="1" x14ac:dyDescent="0.2">
      <c r="A11" s="15"/>
      <c r="B11" s="15"/>
      <c r="F11" s="15"/>
      <c r="G11" s="15"/>
    </row>
    <row r="12" spans="1:7" ht="24" customHeight="1" x14ac:dyDescent="0.2">
      <c r="A12" s="15"/>
      <c r="B12" s="15"/>
      <c r="F12" s="15"/>
      <c r="G12" s="15"/>
    </row>
    <row r="13" spans="1:7" ht="24" customHeight="1" x14ac:dyDescent="0.2">
      <c r="A13" s="15"/>
      <c r="B13" s="15"/>
      <c r="F13" s="15"/>
      <c r="G13" s="15"/>
    </row>
    <row r="14" spans="1:7" ht="24" customHeight="1" x14ac:dyDescent="0.2">
      <c r="A14" s="15"/>
      <c r="B14" s="15"/>
      <c r="F14" s="15"/>
      <c r="G14" s="15"/>
    </row>
    <row r="15" spans="1:7" ht="24" customHeight="1" x14ac:dyDescent="0.2">
      <c r="A15" s="15"/>
      <c r="B15" s="15"/>
      <c r="F15" s="15"/>
      <c r="G15" s="15"/>
    </row>
    <row r="16" spans="1:7" ht="24" customHeight="1" x14ac:dyDescent="0.2">
      <c r="A16" s="15"/>
      <c r="B16" s="15"/>
      <c r="F16" s="15"/>
      <c r="G16" s="15"/>
    </row>
    <row r="17" spans="1:7" ht="24" customHeight="1" x14ac:dyDescent="0.2">
      <c r="A17" s="15"/>
      <c r="B17" s="15"/>
      <c r="F17" s="15"/>
      <c r="G17" s="15"/>
    </row>
    <row r="18" spans="1:7" ht="24" customHeight="1" x14ac:dyDescent="0.2">
      <c r="A18" s="15"/>
      <c r="B18" s="15"/>
      <c r="F18" s="15"/>
      <c r="G18" s="15"/>
    </row>
    <row r="19" spans="1:7" ht="24" customHeight="1" x14ac:dyDescent="0.2">
      <c r="A19" s="15"/>
      <c r="B19" s="15"/>
      <c r="F19" s="15"/>
      <c r="G19" s="15"/>
    </row>
    <row r="20" spans="1:7" ht="24" customHeight="1" x14ac:dyDescent="0.2">
      <c r="A20" s="15"/>
      <c r="B20" s="15"/>
      <c r="F20" s="15"/>
      <c r="G20" s="15"/>
    </row>
    <row r="21" spans="1:7" ht="24" customHeight="1" x14ac:dyDescent="0.2">
      <c r="A21" s="15"/>
      <c r="B21" s="15"/>
      <c r="F21" s="15"/>
      <c r="G21" s="15"/>
    </row>
    <row r="22" spans="1:7" ht="24" customHeight="1" x14ac:dyDescent="0.2">
      <c r="A22" s="15"/>
      <c r="B22" s="15"/>
      <c r="F22" s="15"/>
      <c r="G22" s="15"/>
    </row>
    <row r="23" spans="1:7" ht="24" customHeight="1" x14ac:dyDescent="0.2">
      <c r="A23" s="21"/>
      <c r="B23" s="16"/>
      <c r="F23" s="21"/>
      <c r="G23" s="16"/>
    </row>
    <row r="24" spans="1:7" ht="24" customHeight="1" x14ac:dyDescent="0.2">
      <c r="A24" s="15"/>
      <c r="B24" s="15"/>
      <c r="F24" s="15"/>
      <c r="G24" s="15"/>
    </row>
    <row r="25" spans="1:7" ht="24" customHeight="1" x14ac:dyDescent="0.2">
      <c r="A25" s="15"/>
      <c r="B25" s="15"/>
      <c r="F25" s="15"/>
      <c r="G25" s="15"/>
    </row>
    <row r="26" spans="1:7" ht="24" customHeight="1" x14ac:dyDescent="0.2">
      <c r="A26" s="15"/>
      <c r="B26" s="15"/>
      <c r="F26" s="15"/>
      <c r="G26" s="15"/>
    </row>
    <row r="27" spans="1:7" ht="24" customHeight="1" x14ac:dyDescent="0.2">
      <c r="A27" s="15"/>
      <c r="B27" s="15"/>
      <c r="F27" s="15"/>
      <c r="G27" s="15"/>
    </row>
    <row r="28" spans="1:7" ht="24" customHeight="1" x14ac:dyDescent="0.2">
      <c r="A28" s="15"/>
      <c r="B28" s="15"/>
      <c r="F28" s="15"/>
      <c r="G28" s="15"/>
    </row>
    <row r="29" spans="1:7" ht="24" customHeight="1" x14ac:dyDescent="0.2">
      <c r="A29" s="15"/>
      <c r="B29" s="15"/>
      <c r="F29" s="15"/>
      <c r="G29" s="15"/>
    </row>
    <row r="30" spans="1:7" ht="24" customHeight="1" x14ac:dyDescent="0.2">
      <c r="A30" s="15"/>
      <c r="B30" s="15"/>
      <c r="F30" s="15"/>
      <c r="G30" s="15"/>
    </row>
    <row r="31" spans="1:7" ht="24" customHeight="1" x14ac:dyDescent="0.2">
      <c r="A31" s="15"/>
      <c r="B31" s="15"/>
      <c r="F31" s="15"/>
      <c r="G31" s="15"/>
    </row>
    <row r="32" spans="1:7" ht="24" customHeight="1" x14ac:dyDescent="0.2">
      <c r="A32" s="15"/>
      <c r="B32" s="15"/>
      <c r="F32" s="15"/>
      <c r="G32" s="15"/>
    </row>
    <row r="33" spans="1:7" ht="24" customHeight="1" x14ac:dyDescent="0.2">
      <c r="A33" s="15"/>
      <c r="B33" s="15"/>
      <c r="F33" s="15"/>
      <c r="G33" s="15"/>
    </row>
    <row r="34" spans="1:7" ht="24" customHeight="1" x14ac:dyDescent="0.2">
      <c r="A34" s="15"/>
      <c r="B34" s="15"/>
      <c r="F34" s="15"/>
      <c r="G34" s="15"/>
    </row>
    <row r="35" spans="1:7" ht="24" customHeight="1" x14ac:dyDescent="0.2">
      <c r="A35" s="15"/>
      <c r="B35" s="15"/>
      <c r="F35" s="15"/>
      <c r="G35" s="15"/>
    </row>
    <row r="36" spans="1:7" ht="24" customHeight="1" x14ac:dyDescent="0.2">
      <c r="A36" s="15"/>
      <c r="B36" s="15"/>
      <c r="F36" s="15"/>
      <c r="G36" s="15"/>
    </row>
    <row r="37" spans="1:7" ht="24" customHeight="1" x14ac:dyDescent="0.2">
      <c r="A37" s="15"/>
      <c r="B37" s="15"/>
      <c r="F37" s="15"/>
      <c r="G37" s="15"/>
    </row>
    <row r="38" spans="1:7" ht="24" customHeight="1" x14ac:dyDescent="0.2">
      <c r="A38" s="15"/>
      <c r="B38" s="15"/>
      <c r="F38" s="15"/>
      <c r="G38" s="15"/>
    </row>
    <row r="39" spans="1:7" ht="24" customHeight="1" x14ac:dyDescent="0.2">
      <c r="A39" s="15"/>
      <c r="B39" s="19"/>
      <c r="F39" s="15"/>
      <c r="G39" s="20"/>
    </row>
    <row r="40" spans="1:7" ht="24" customHeight="1" x14ac:dyDescent="0.2">
      <c r="A40" s="21"/>
      <c r="B40" s="16"/>
      <c r="F40" s="21"/>
      <c r="G40" s="16"/>
    </row>
    <row r="41" spans="1:7" ht="24" customHeight="1" x14ac:dyDescent="0.2">
      <c r="A41" s="15"/>
      <c r="B41" s="15"/>
      <c r="F41" s="15"/>
      <c r="G41" s="23"/>
    </row>
    <row r="42" spans="1:7" ht="24" customHeight="1" x14ac:dyDescent="0.2">
      <c r="A42" s="15"/>
      <c r="B42" s="15"/>
      <c r="F42" s="15"/>
      <c r="G42" s="23"/>
    </row>
    <row r="43" spans="1:7" ht="24" customHeight="1" x14ac:dyDescent="0.2">
      <c r="A43" s="15"/>
      <c r="B43" s="15"/>
      <c r="F43" s="15"/>
      <c r="G43" s="19"/>
    </row>
    <row r="44" spans="1:7" ht="24" customHeight="1" x14ac:dyDescent="0.2">
      <c r="A44" s="15"/>
      <c r="B44" s="15"/>
      <c r="F44" s="15"/>
      <c r="G44" s="19"/>
    </row>
    <row r="45" spans="1:7" ht="24" customHeight="1" x14ac:dyDescent="0.2">
      <c r="A45" s="15"/>
      <c r="B45" s="15"/>
      <c r="F45" s="15"/>
      <c r="G45" s="19"/>
    </row>
    <row r="46" spans="1:7" ht="24" customHeight="1" x14ac:dyDescent="0.2">
      <c r="A46" s="15"/>
      <c r="B46" s="15"/>
      <c r="F46" s="15"/>
      <c r="G46" s="19"/>
    </row>
    <row r="47" spans="1:7" ht="24" customHeight="1" x14ac:dyDescent="0.2">
      <c r="A47" s="15"/>
      <c r="B47" s="15"/>
      <c r="F47" s="15"/>
      <c r="G47" s="19"/>
    </row>
    <row r="48" spans="1:7" ht="24" customHeight="1" x14ac:dyDescent="0.2">
      <c r="A48" s="15"/>
      <c r="B48" s="15"/>
      <c r="F48" s="15"/>
      <c r="G48" s="19"/>
    </row>
    <row r="49" spans="1:7" ht="24" customHeight="1" x14ac:dyDescent="0.2">
      <c r="A49" s="15"/>
      <c r="B49" s="15"/>
      <c r="F49" s="15"/>
      <c r="G49" s="19"/>
    </row>
    <row r="50" spans="1:7" ht="24" customHeight="1" x14ac:dyDescent="0.2">
      <c r="A50" s="15"/>
      <c r="B50" s="15"/>
      <c r="F50" s="15"/>
      <c r="G50" s="19"/>
    </row>
    <row r="51" spans="1:7" ht="24" customHeight="1" x14ac:dyDescent="0.2">
      <c r="A51" s="15"/>
      <c r="B51" s="15"/>
      <c r="F51" s="15"/>
      <c r="G51" s="19"/>
    </row>
    <row r="52" spans="1:7" ht="24" customHeight="1" x14ac:dyDescent="0.2">
      <c r="A52" s="15"/>
      <c r="B52" s="15"/>
      <c r="F52" s="15"/>
      <c r="G52" s="19"/>
    </row>
    <row r="53" spans="1:7" ht="24" customHeight="1" x14ac:dyDescent="0.2">
      <c r="A53" s="15"/>
      <c r="B53" s="15"/>
      <c r="F53" s="15"/>
      <c r="G53" s="15"/>
    </row>
    <row r="54" spans="1:7" ht="24" customHeight="1" x14ac:dyDescent="0.2">
      <c r="A54" s="15"/>
      <c r="B54" s="15"/>
      <c r="F54" s="15"/>
      <c r="G54" s="15"/>
    </row>
    <row r="55" spans="1:7" ht="24" customHeight="1" x14ac:dyDescent="0.2">
      <c r="A55" s="15"/>
      <c r="B55" s="15"/>
      <c r="F55" s="15"/>
      <c r="G55" s="15"/>
    </row>
    <row r="56" spans="1:7" ht="24" customHeight="1" x14ac:dyDescent="0.2">
      <c r="A56" s="15"/>
      <c r="B56" s="15"/>
      <c r="F56" s="15"/>
      <c r="G56" s="15"/>
    </row>
    <row r="57" spans="1:7" ht="24" customHeight="1" x14ac:dyDescent="0.2">
      <c r="A57" s="15"/>
      <c r="B57" s="15"/>
      <c r="F57" s="15"/>
      <c r="G57" s="15"/>
    </row>
    <row r="58" spans="1:7" ht="24" customHeight="1" x14ac:dyDescent="0.2">
      <c r="F58" s="15"/>
      <c r="G58" s="15"/>
    </row>
    <row r="59" spans="1:7" ht="24" customHeight="1" x14ac:dyDescent="0.2">
      <c r="F59" s="15"/>
      <c r="G59" s="15"/>
    </row>
    <row r="60" spans="1:7" ht="24" customHeight="1" x14ac:dyDescent="0.2">
      <c r="F60" s="15"/>
      <c r="G60" s="15"/>
    </row>
    <row r="61" spans="1:7" ht="24" customHeight="1" x14ac:dyDescent="0.2">
      <c r="F61" s="15"/>
      <c r="G61" s="15"/>
    </row>
    <row r="62" spans="1:7" ht="24" customHeight="1" x14ac:dyDescent="0.2">
      <c r="F62" s="15"/>
      <c r="G62" s="15"/>
    </row>
    <row r="63" spans="1:7" ht="24" customHeight="1" x14ac:dyDescent="0.2">
      <c r="F63" s="15"/>
      <c r="G63" s="15"/>
    </row>
    <row r="64" spans="1:7" ht="24" customHeight="1" x14ac:dyDescent="0.2">
      <c r="F64" s="15"/>
      <c r="G64" s="15"/>
    </row>
    <row r="65" spans="6:7" ht="24" customHeight="1" x14ac:dyDescent="0.2">
      <c r="F65" s="15"/>
      <c r="G65" s="15"/>
    </row>
    <row r="66" spans="6:7" ht="24" customHeight="1" x14ac:dyDescent="0.2">
      <c r="F66" s="15"/>
      <c r="G66" s="15"/>
    </row>
    <row r="67" spans="6:7" ht="24" customHeight="1" x14ac:dyDescent="0.2">
      <c r="F67" s="15"/>
      <c r="G67" s="15"/>
    </row>
  </sheetData>
  <mergeCells count="2">
    <mergeCell ref="A1:B1"/>
    <mergeCell ref="F1:G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theme="6" tint="-0.49995422223578601"/>
  </sheetPr>
  <dimension ref="A1:G17"/>
  <sheetViews>
    <sheetView workbookViewId="0">
      <selection activeCell="F33" sqref="F33"/>
    </sheetView>
  </sheetViews>
  <sheetFormatPr defaultColWidth="8.85546875" defaultRowHeight="12.75" x14ac:dyDescent="0.2"/>
  <cols>
    <col min="1" max="1" width="15.140625" style="1" customWidth="1"/>
    <col min="2" max="8" width="23.5703125" style="1" customWidth="1"/>
    <col min="9" max="16384" width="8.85546875" style="1"/>
  </cols>
  <sheetData>
    <row r="1" spans="1:7" x14ac:dyDescent="0.2">
      <c r="A1" s="25" t="s">
        <v>0</v>
      </c>
      <c r="B1" s="26" t="s">
        <v>110</v>
      </c>
      <c r="C1" s="26" t="s">
        <v>111</v>
      </c>
      <c r="D1" s="26" t="s">
        <v>112</v>
      </c>
      <c r="E1" s="26" t="s">
        <v>113</v>
      </c>
    </row>
    <row r="2" spans="1:7" x14ac:dyDescent="0.2">
      <c r="A2" s="26" t="s">
        <v>105</v>
      </c>
      <c r="B2" s="26">
        <v>-2.23</v>
      </c>
      <c r="C2" s="26">
        <v>-65.64</v>
      </c>
      <c r="D2" s="26">
        <v>-122001.17</v>
      </c>
      <c r="E2" s="26">
        <v>-86.64</v>
      </c>
      <c r="F2" s="24"/>
    </row>
    <row r="3" spans="1:7" x14ac:dyDescent="0.2">
      <c r="A3" s="26" t="s">
        <v>106</v>
      </c>
      <c r="B3" s="26">
        <v>-7.76</v>
      </c>
      <c r="C3" s="26">
        <v>-241.11</v>
      </c>
      <c r="D3" s="26">
        <v>-485126.16</v>
      </c>
      <c r="E3" s="26">
        <v>-367.85</v>
      </c>
    </row>
    <row r="4" spans="1:7" x14ac:dyDescent="0.2">
      <c r="A4" s="26" t="s">
        <v>107</v>
      </c>
      <c r="B4" s="26">
        <v>-17.09</v>
      </c>
      <c r="C4" s="26">
        <v>-548.6</v>
      </c>
      <c r="D4" s="26">
        <v>-1166543.25</v>
      </c>
      <c r="E4" s="26">
        <v>-921.4</v>
      </c>
    </row>
    <row r="5" spans="1:7" x14ac:dyDescent="0.2">
      <c r="A5" s="26" t="s">
        <v>108</v>
      </c>
      <c r="B5" s="26">
        <v>-28.99</v>
      </c>
      <c r="C5" s="26">
        <v>-966.32</v>
      </c>
      <c r="D5" s="26">
        <v>-2171256.25</v>
      </c>
      <c r="E5" s="26">
        <v>-1748.32</v>
      </c>
    </row>
    <row r="6" spans="1:7" x14ac:dyDescent="0.2">
      <c r="A6" s="26" t="s">
        <v>109</v>
      </c>
      <c r="B6" s="26">
        <v>-44.02</v>
      </c>
      <c r="C6" s="26">
        <v>-1448.89</v>
      </c>
      <c r="D6" s="26">
        <v>-3361963.75</v>
      </c>
      <c r="E6" s="26">
        <v>-2761.12</v>
      </c>
    </row>
    <row r="9" spans="1:7" x14ac:dyDescent="0.2">
      <c r="B9" s="28"/>
      <c r="C9" s="28"/>
      <c r="D9" s="28"/>
      <c r="E9" s="28"/>
      <c r="F9" s="28"/>
      <c r="G9" s="28"/>
    </row>
    <row r="10" spans="1:7" x14ac:dyDescent="0.2">
      <c r="B10" s="27"/>
      <c r="C10" s="27"/>
      <c r="D10" s="27"/>
      <c r="E10" s="27"/>
      <c r="F10" s="27"/>
      <c r="G10" s="28"/>
    </row>
    <row r="11" spans="1:7" x14ac:dyDescent="0.2">
      <c r="B11" s="27"/>
      <c r="C11" s="27"/>
      <c r="D11" s="27"/>
      <c r="E11" s="27"/>
      <c r="F11" s="27"/>
      <c r="G11" s="28"/>
    </row>
    <row r="12" spans="1:7" x14ac:dyDescent="0.2">
      <c r="B12" s="27"/>
      <c r="C12" s="27"/>
      <c r="D12" s="27"/>
      <c r="E12" s="27"/>
      <c r="F12" s="27"/>
      <c r="G12" s="28"/>
    </row>
    <row r="13" spans="1:7" x14ac:dyDescent="0.2">
      <c r="B13" s="27"/>
      <c r="C13" s="27"/>
      <c r="D13" s="27"/>
      <c r="E13" s="27"/>
      <c r="F13" s="27"/>
      <c r="G13" s="28"/>
    </row>
    <row r="14" spans="1:7" x14ac:dyDescent="0.2">
      <c r="B14" s="28"/>
      <c r="C14" s="28"/>
      <c r="D14" s="28"/>
      <c r="E14" s="28"/>
      <c r="F14" s="28"/>
      <c r="G14" s="28"/>
    </row>
    <row r="15" spans="1:7" x14ac:dyDescent="0.2">
      <c r="B15" s="28"/>
      <c r="C15" s="28"/>
      <c r="D15" s="28"/>
      <c r="E15" s="28"/>
      <c r="F15" s="28"/>
      <c r="G15" s="28"/>
    </row>
    <row r="16" spans="1:7" x14ac:dyDescent="0.2">
      <c r="B16" s="28"/>
      <c r="C16" s="28"/>
      <c r="D16" s="28"/>
      <c r="E16" s="28"/>
      <c r="F16" s="28"/>
      <c r="G16" s="28"/>
    </row>
    <row r="17" spans="2:7" x14ac:dyDescent="0.2">
      <c r="B17" s="28"/>
      <c r="C17" s="28"/>
      <c r="D17" s="28"/>
      <c r="E17" s="28"/>
      <c r="F17" s="28"/>
      <c r="G17" s="28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2:I24"/>
  <sheetViews>
    <sheetView workbookViewId="0">
      <selection activeCell="I22" sqref="I22"/>
    </sheetView>
  </sheetViews>
  <sheetFormatPr defaultRowHeight="12.75" x14ac:dyDescent="0.2"/>
  <cols>
    <col min="1" max="1" width="31.28515625" customWidth="1"/>
    <col min="3" max="3" width="11" customWidth="1"/>
  </cols>
  <sheetData>
    <row r="2" spans="1:9" x14ac:dyDescent="0.2">
      <c r="B2" s="10" t="s">
        <v>58</v>
      </c>
      <c r="C2" s="10" t="s">
        <v>59</v>
      </c>
      <c r="F2" s="10" t="s">
        <v>42</v>
      </c>
    </row>
    <row r="3" spans="1:9" x14ac:dyDescent="0.2">
      <c r="A3" s="10" t="s">
        <v>43</v>
      </c>
      <c r="B3" s="13">
        <f>Consumption!G26</f>
        <v>-1.0028417222201824E-2</v>
      </c>
      <c r="C3" t="e">
        <f>INDEX(#REF!,MATCH(areaname,#REF!,0))</f>
        <v>#REF!</v>
      </c>
      <c r="D3" t="e">
        <f>B3*C3</f>
        <v>#REF!</v>
      </c>
      <c r="F3" s="13" t="e">
        <f>Consumption!#REF!</f>
        <v>#REF!</v>
      </c>
      <c r="G3" t="e">
        <f>INDEX(#REF!,MATCH(comparatorname,#REF!,0))</f>
        <v>#REF!</v>
      </c>
      <c r="H3" t="e">
        <f>F3*G3</f>
        <v>#REF!</v>
      </c>
    </row>
    <row r="4" spans="1:9" x14ac:dyDescent="0.2">
      <c r="A4" s="10" t="s">
        <v>44</v>
      </c>
      <c r="B4" s="13">
        <f>Consumption!G27</f>
        <v>-1.8445922061800957E-2</v>
      </c>
      <c r="C4" t="e">
        <f>INDEX(#REF!,MATCH(areaname,#REF!,0))</f>
        <v>#REF!</v>
      </c>
      <c r="D4" t="e">
        <f t="shared" ref="D4:D17" si="0">B4*C4</f>
        <v>#REF!</v>
      </c>
      <c r="F4" s="13" t="e">
        <f>Consumption!#REF!</f>
        <v>#REF!</v>
      </c>
      <c r="G4" t="e">
        <f>INDEX(#REF!,MATCH(comparatorname,#REF!,0))</f>
        <v>#REF!</v>
      </c>
      <c r="H4" t="e">
        <f t="shared" ref="H4:H17" si="1">F4*G4</f>
        <v>#REF!</v>
      </c>
    </row>
    <row r="5" spans="1:9" x14ac:dyDescent="0.2">
      <c r="A5" s="10" t="s">
        <v>45</v>
      </c>
      <c r="B5" s="13">
        <f>Consumption!G28</f>
        <v>-2.026061899960041E-2</v>
      </c>
      <c r="C5" t="e">
        <f>INDEX(#REF!,MATCH(areaname,#REF!,0))</f>
        <v>#REF!</v>
      </c>
      <c r="D5" t="e">
        <f t="shared" si="0"/>
        <v>#REF!</v>
      </c>
      <c r="F5" s="13" t="e">
        <f>Consumption!#REF!</f>
        <v>#REF!</v>
      </c>
      <c r="G5" t="e">
        <f>INDEX(#REF!,MATCH(comparatorname,#REF!,0))</f>
        <v>#REF!</v>
      </c>
      <c r="H5" t="e">
        <f t="shared" si="1"/>
        <v>#REF!</v>
      </c>
    </row>
    <row r="6" spans="1:9" x14ac:dyDescent="0.2">
      <c r="A6" s="10" t="s">
        <v>46</v>
      </c>
      <c r="B6" s="13">
        <f>Consumption!G29</f>
        <v>-2.3718597367405891E-2</v>
      </c>
      <c r="C6" t="e">
        <f>INDEX(#REF!,MATCH(areaname,#REF!,0))</f>
        <v>#REF!</v>
      </c>
      <c r="D6" t="e">
        <f t="shared" si="0"/>
        <v>#REF!</v>
      </c>
      <c r="F6" s="13" t="e">
        <f>Consumption!#REF!</f>
        <v>#REF!</v>
      </c>
      <c r="G6" t="e">
        <f>INDEX(#REF!,MATCH(comparatorname,#REF!,0))</f>
        <v>#REF!</v>
      </c>
      <c r="H6" t="e">
        <f t="shared" si="1"/>
        <v>#REF!</v>
      </c>
    </row>
    <row r="7" spans="1:9" x14ac:dyDescent="0.2">
      <c r="A7" s="10" t="s">
        <v>47</v>
      </c>
      <c r="B7" s="13">
        <f>Consumption!G30</f>
        <v>-2.7965404093265533E-2</v>
      </c>
      <c r="C7" t="e">
        <f>INDEX(#REF!,MATCH(areaname,#REF!,0))</f>
        <v>#REF!</v>
      </c>
      <c r="D7" t="e">
        <f t="shared" si="0"/>
        <v>#REF!</v>
      </c>
      <c r="E7" s="14" t="e">
        <f>SUM(D3:D7)/SUM(C3:C7)</f>
        <v>#REF!</v>
      </c>
      <c r="F7" s="13" t="e">
        <f>Consumption!#REF!</f>
        <v>#REF!</v>
      </c>
      <c r="G7" t="e">
        <f>INDEX(#REF!,MATCH(comparatorname,#REF!,0))</f>
        <v>#REF!</v>
      </c>
      <c r="H7" t="e">
        <f t="shared" si="1"/>
        <v>#REF!</v>
      </c>
      <c r="I7" s="14" t="e">
        <f>SUM(H3:H7)/SUM(G3:G7)</f>
        <v>#REF!</v>
      </c>
    </row>
    <row r="8" spans="1:9" x14ac:dyDescent="0.2">
      <c r="A8" s="10" t="s">
        <v>48</v>
      </c>
      <c r="B8" s="13">
        <f>Consumption!G31</f>
        <v>-2.748396247625351E-2</v>
      </c>
      <c r="C8" t="e">
        <f>INDEX(#REF!,MATCH(areaname,#REF!,0))</f>
        <v>#REF!</v>
      </c>
      <c r="D8" t="e">
        <f t="shared" si="0"/>
        <v>#REF!</v>
      </c>
      <c r="E8" s="14"/>
      <c r="F8" s="13" t="e">
        <f>Consumption!#REF!</f>
        <v>#REF!</v>
      </c>
      <c r="G8" t="e">
        <f>INDEX(#REF!,MATCH(comparatorname,#REF!,0))</f>
        <v>#REF!</v>
      </c>
      <c r="H8" t="e">
        <f t="shared" si="1"/>
        <v>#REF!</v>
      </c>
    </row>
    <row r="9" spans="1:9" x14ac:dyDescent="0.2">
      <c r="A9" s="10" t="s">
        <v>49</v>
      </c>
      <c r="B9" s="13">
        <f>Consumption!G32</f>
        <v>-4.4116485863924026E-2</v>
      </c>
      <c r="C9" t="e">
        <f>INDEX(#REF!,MATCH(areaname,#REF!,0))</f>
        <v>#REF!</v>
      </c>
      <c r="D9" t="e">
        <f t="shared" si="0"/>
        <v>#REF!</v>
      </c>
      <c r="E9" s="14"/>
      <c r="F9" s="13" t="e">
        <f>Consumption!#REF!</f>
        <v>#REF!</v>
      </c>
      <c r="G9" t="e">
        <f>INDEX(#REF!,MATCH(comparatorname,#REF!,0))</f>
        <v>#REF!</v>
      </c>
      <c r="H9" t="e">
        <f t="shared" si="1"/>
        <v>#REF!</v>
      </c>
    </row>
    <row r="10" spans="1:9" x14ac:dyDescent="0.2">
      <c r="A10" s="10" t="s">
        <v>50</v>
      </c>
      <c r="B10" s="13">
        <f>Consumption!G33</f>
        <v>-4.7357015311717987E-2</v>
      </c>
      <c r="C10" t="e">
        <f>INDEX(#REF!,MATCH(areaname,#REF!,0))</f>
        <v>#REF!</v>
      </c>
      <c r="D10" t="e">
        <f t="shared" si="0"/>
        <v>#REF!</v>
      </c>
      <c r="E10" s="14"/>
      <c r="F10" s="13" t="e">
        <f>Consumption!#REF!</f>
        <v>#REF!</v>
      </c>
      <c r="G10" t="e">
        <f>INDEX(#REF!,MATCH(comparatorname,#REF!,0))</f>
        <v>#REF!</v>
      </c>
      <c r="H10" t="e">
        <f t="shared" si="1"/>
        <v>#REF!</v>
      </c>
    </row>
    <row r="11" spans="1:9" x14ac:dyDescent="0.2">
      <c r="A11" s="10" t="s">
        <v>51</v>
      </c>
      <c r="B11" s="13">
        <f>Consumption!G34</f>
        <v>-5.5700317025184631E-2</v>
      </c>
      <c r="C11" t="e">
        <f>INDEX(#REF!,MATCH(areaname,#REF!,0))</f>
        <v>#REF!</v>
      </c>
      <c r="D11" t="e">
        <f t="shared" si="0"/>
        <v>#REF!</v>
      </c>
      <c r="E11" s="14"/>
      <c r="F11" s="13" t="e">
        <f>Consumption!#REF!</f>
        <v>#REF!</v>
      </c>
      <c r="G11" t="e">
        <f>INDEX(#REF!,MATCH(comparatorname,#REF!,0))</f>
        <v>#REF!</v>
      </c>
      <c r="H11" t="e">
        <f t="shared" si="1"/>
        <v>#REF!</v>
      </c>
    </row>
    <row r="12" spans="1:9" x14ac:dyDescent="0.2">
      <c r="A12" s="10" t="s">
        <v>52</v>
      </c>
      <c r="B12" s="13">
        <f>Consumption!G35</f>
        <v>-6.3315942883491516E-2</v>
      </c>
      <c r="C12" t="e">
        <f>INDEX(#REF!,MATCH(areaname,#REF!,0))</f>
        <v>#REF!</v>
      </c>
      <c r="D12" t="e">
        <f t="shared" si="0"/>
        <v>#REF!</v>
      </c>
      <c r="E12" s="14" t="e">
        <f>SUM(D8:D12)/SUM(C8:C12)</f>
        <v>#REF!</v>
      </c>
      <c r="F12" s="13" t="e">
        <f>Consumption!#REF!</f>
        <v>#REF!</v>
      </c>
      <c r="G12" t="e">
        <f>INDEX(#REF!,MATCH(comparatorname,#REF!,0))</f>
        <v>#REF!</v>
      </c>
      <c r="H12" t="e">
        <f t="shared" si="1"/>
        <v>#REF!</v>
      </c>
      <c r="I12" s="14" t="e">
        <f>SUM(H8:H12)/SUM(G8:G12)</f>
        <v>#REF!</v>
      </c>
    </row>
    <row r="13" spans="1:9" x14ac:dyDescent="0.2">
      <c r="A13" s="10" t="s">
        <v>53</v>
      </c>
      <c r="B13" s="13">
        <f>Consumption!G36</f>
        <v>-4.8385672271251678E-2</v>
      </c>
      <c r="C13" t="e">
        <f>INDEX(#REF!,MATCH(areaname,#REF!,0))</f>
        <v>#REF!</v>
      </c>
      <c r="D13" t="e">
        <f t="shared" si="0"/>
        <v>#REF!</v>
      </c>
      <c r="E13" s="14"/>
      <c r="F13" s="13" t="e">
        <f>Consumption!#REF!</f>
        <v>#REF!</v>
      </c>
      <c r="G13" t="e">
        <f>INDEX(#REF!,MATCH(comparatorname,#REF!,0))</f>
        <v>#REF!</v>
      </c>
      <c r="H13" t="e">
        <f t="shared" si="1"/>
        <v>#REF!</v>
      </c>
    </row>
    <row r="14" spans="1:9" x14ac:dyDescent="0.2">
      <c r="A14" s="10" t="s">
        <v>54</v>
      </c>
      <c r="B14" s="13">
        <f>Consumption!G37</f>
        <v>-6.8241462111473083E-2</v>
      </c>
      <c r="C14" t="e">
        <f>INDEX(#REF!,MATCH(areaname,#REF!,0))</f>
        <v>#REF!</v>
      </c>
      <c r="D14" t="e">
        <f t="shared" si="0"/>
        <v>#REF!</v>
      </c>
      <c r="E14" s="14"/>
      <c r="F14" s="13" t="e">
        <f>Consumption!#REF!</f>
        <v>#REF!</v>
      </c>
      <c r="G14" t="e">
        <f>INDEX(#REF!,MATCH(comparatorname,#REF!,0))</f>
        <v>#REF!</v>
      </c>
      <c r="H14" t="e">
        <f t="shared" si="1"/>
        <v>#REF!</v>
      </c>
    </row>
    <row r="15" spans="1:9" x14ac:dyDescent="0.2">
      <c r="A15" s="10" t="s">
        <v>55</v>
      </c>
      <c r="B15" s="13">
        <f>Consumption!G38</f>
        <v>-7.1241401135921478E-2</v>
      </c>
      <c r="C15" t="e">
        <f>INDEX(#REF!,MATCH(areaname,#REF!,0))</f>
        <v>#REF!</v>
      </c>
      <c r="D15" t="e">
        <f t="shared" si="0"/>
        <v>#REF!</v>
      </c>
      <c r="E15" s="14"/>
      <c r="F15" s="13" t="e">
        <f>Consumption!#REF!</f>
        <v>#REF!</v>
      </c>
      <c r="G15" t="e">
        <f>INDEX(#REF!,MATCH(comparatorname,#REF!,0))</f>
        <v>#REF!</v>
      </c>
      <c r="H15" t="e">
        <f t="shared" si="1"/>
        <v>#REF!</v>
      </c>
    </row>
    <row r="16" spans="1:9" x14ac:dyDescent="0.2">
      <c r="A16" s="10" t="s">
        <v>56</v>
      </c>
      <c r="B16" s="13">
        <f>Consumption!G39</f>
        <v>-8.0256238579750061E-2</v>
      </c>
      <c r="C16" t="e">
        <f>INDEX(#REF!,MATCH(areaname,#REF!,0))</f>
        <v>#REF!</v>
      </c>
      <c r="D16" t="e">
        <f t="shared" si="0"/>
        <v>#REF!</v>
      </c>
      <c r="E16" s="14"/>
      <c r="F16" s="13" t="e">
        <f>Consumption!#REF!</f>
        <v>#REF!</v>
      </c>
      <c r="G16" t="e">
        <f>INDEX(#REF!,MATCH(comparatorname,#REF!,0))</f>
        <v>#REF!</v>
      </c>
      <c r="H16" t="e">
        <f t="shared" si="1"/>
        <v>#REF!</v>
      </c>
    </row>
    <row r="17" spans="1:9" x14ac:dyDescent="0.2">
      <c r="A17" s="10" t="s">
        <v>57</v>
      </c>
      <c r="B17" s="13">
        <f>Consumption!G40</f>
        <v>-9.3405798077583313E-2</v>
      </c>
      <c r="C17" t="e">
        <f>INDEX(#REF!,MATCH(areaname,#REF!,0))</f>
        <v>#REF!</v>
      </c>
      <c r="D17" t="e">
        <f t="shared" si="0"/>
        <v>#REF!</v>
      </c>
      <c r="E17" s="14" t="e">
        <f>SUM(D13:D17)/SUM(C13:C17)</f>
        <v>#REF!</v>
      </c>
      <c r="F17" s="13" t="e">
        <f>Consumption!#REF!</f>
        <v>#REF!</v>
      </c>
      <c r="G17" t="e">
        <f>INDEX(#REF!,MATCH(comparatorname,#REF!,0))</f>
        <v>#REF!</v>
      </c>
      <c r="H17" t="e">
        <f t="shared" si="1"/>
        <v>#REF!</v>
      </c>
      <c r="I17" s="14" t="e">
        <f>SUM(H13:H17)/SUM(G13:G17)</f>
        <v>#REF!</v>
      </c>
    </row>
    <row r="18" spans="1:9" x14ac:dyDescent="0.2">
      <c r="D18" t="e">
        <f>SUM(D3:D17)/SUM(C3:C17)</f>
        <v>#REF!</v>
      </c>
    </row>
    <row r="21" spans="1:9" x14ac:dyDescent="0.2">
      <c r="B21" s="10" t="s">
        <v>63</v>
      </c>
      <c r="C21" s="10" t="s">
        <v>64</v>
      </c>
      <c r="D21" s="10" t="s">
        <v>65</v>
      </c>
      <c r="G21" t="s">
        <v>63</v>
      </c>
      <c r="H21" t="s">
        <v>64</v>
      </c>
      <c r="I21" t="s">
        <v>65</v>
      </c>
    </row>
    <row r="22" spans="1:9" x14ac:dyDescent="0.2">
      <c r="A22" s="10" t="s">
        <v>60</v>
      </c>
      <c r="B22" t="e">
        <f>INDEX(#REF!,MATCH(areaname,#REF!,0))</f>
        <v>#REF!</v>
      </c>
      <c r="C22" t="e">
        <f>INDEX(#REF!,MATCH(areaname,#REF!,0))</f>
        <v>#REF!</v>
      </c>
      <c r="D22" s="14" t="e">
        <f>B22/C22</f>
        <v>#REF!</v>
      </c>
      <c r="F22" t="s">
        <v>60</v>
      </c>
      <c r="G22" t="e">
        <f>INDEX(#REF!,MATCH(comparatorname,#REF!,0))</f>
        <v>#REF!</v>
      </c>
      <c r="H22" t="e">
        <f>INDEX(#REF!,MATCH(comparatorname,#REF!,0))</f>
        <v>#REF!</v>
      </c>
      <c r="I22" s="14" t="e">
        <f>G22/H22</f>
        <v>#REF!</v>
      </c>
    </row>
    <row r="23" spans="1:9" x14ac:dyDescent="0.2">
      <c r="A23" s="10" t="s">
        <v>61</v>
      </c>
      <c r="B23" t="e">
        <f>INDEX(#REF!,MATCH(areaname,#REF!,0))</f>
        <v>#REF!</v>
      </c>
      <c r="C23" t="e">
        <f>INDEX(#REF!,MATCH(areaname,#REF!,0))</f>
        <v>#REF!</v>
      </c>
      <c r="D23" s="14" t="e">
        <f t="shared" ref="D23:D24" si="2">B23/C23</f>
        <v>#REF!</v>
      </c>
      <c r="F23" t="s">
        <v>61</v>
      </c>
      <c r="G23" t="e">
        <f>INDEX(#REF!,MATCH(comparatorname,#REF!,0))</f>
        <v>#REF!</v>
      </c>
      <c r="H23" t="e">
        <f>INDEX(#REF!,MATCH(comparatorname,#REF!,0))</f>
        <v>#REF!</v>
      </c>
      <c r="I23" s="14" t="e">
        <f t="shared" ref="I23:I24" si="3">G23/H23</f>
        <v>#REF!</v>
      </c>
    </row>
    <row r="24" spans="1:9" x14ac:dyDescent="0.2">
      <c r="A24" s="10" t="s">
        <v>62</v>
      </c>
      <c r="B24" t="e">
        <f>INDEX(#REF!,MATCH(areaname,#REF!,0))</f>
        <v>#REF!</v>
      </c>
      <c r="C24" t="e">
        <f>INDEX(#REF!,MATCH(areaname,#REF!,0))</f>
        <v>#REF!</v>
      </c>
      <c r="D24" s="14" t="e">
        <f t="shared" si="2"/>
        <v>#REF!</v>
      </c>
      <c r="F24" t="s">
        <v>62</v>
      </c>
      <c r="G24" t="e">
        <f>INDEX(#REF!,MATCH(comparatorname,#REF!,0))</f>
        <v>#REF!</v>
      </c>
      <c r="H24" t="e">
        <f>INDEX(#REF!,MATCH(comparatorname,#REF!,0))</f>
        <v>#REF!</v>
      </c>
      <c r="I24" s="14" t="e">
        <f t="shared" si="3"/>
        <v>#REF!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LANDING SHEET</vt:lpstr>
      <vt:lpstr>Populations</vt:lpstr>
      <vt:lpstr>Consumption</vt:lpstr>
      <vt:lpstr>Spending, Tax and Revenue</vt:lpstr>
      <vt:lpstr>Admissions, Deaths and NHS Cost</vt:lpstr>
      <vt:lpstr>Crime</vt:lpstr>
      <vt:lpstr>MUP Thresholds</vt:lpstr>
      <vt:lpstr>calculations</vt:lpstr>
      <vt:lpstr>Crime!la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Madeleine Henney</dc:creator>
  <cp:lastModifiedBy>Robert Pryce</cp:lastModifiedBy>
  <dcterms:created xsi:type="dcterms:W3CDTF">2019-07-05T09:29:57Z</dcterms:created>
  <dcterms:modified xsi:type="dcterms:W3CDTF">2019-09-11T10:56:08Z</dcterms:modified>
</cp:coreProperties>
</file>