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AR_AA\DS\DTSU_Management\Updates to TSD22 and TSD23 - PROJECT DTSU10005\TSD23 update\Severity calculator\"/>
    </mc:Choice>
  </mc:AlternateContent>
  <xr:revisionPtr revIDLastSave="0" documentId="13_ncr:1_{A50D1926-43E7-43F7-99A2-14C89F15BB46}" xr6:coauthVersionLast="47" xr6:coauthVersionMax="47" xr10:uidLastSave="{00000000-0000-0000-0000-000000000000}"/>
  <bookViews>
    <workbookView xWindow="-120" yWindow="-120" windowWidth="29040" windowHeight="15840" tabRatio="426" xr2:uid="{2E654FDC-3FBF-4D8D-8234-017383B2BD9F}"/>
  </bookViews>
  <sheets>
    <sheet name="AW calculator" sheetId="5" r:id="rId1"/>
  </sheets>
  <definedNames>
    <definedName name="Age">'AW calculator'!$B$5</definedName>
    <definedName name="Disc">'AW calculator'!$B$3</definedName>
    <definedName name="Female">'AW calculator'!$B$4</definedName>
    <definedName name="lifetable">'AW calculator'!$A$9:$E$109</definedName>
    <definedName name="util">'AW calculator'!$E$3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9" i="5"/>
  <c r="J23" i="5"/>
  <c r="J22" i="5" s="1"/>
  <c r="J21" i="5" s="1"/>
  <c r="J20" i="5" s="1"/>
  <c r="J19" i="5" s="1"/>
  <c r="J18" i="5" s="1"/>
  <c r="J17" i="5" s="1"/>
  <c r="J16" i="5" s="1"/>
  <c r="J15" i="5" s="1"/>
  <c r="J14" i="5" s="1"/>
  <c r="J13" i="5" s="1"/>
  <c r="J12" i="5" s="1"/>
  <c r="J11" i="5" s="1"/>
  <c r="J10" i="5" s="1"/>
  <c r="J9" i="5" s="1"/>
  <c r="K23" i="5"/>
  <c r="K22" i="5" s="1"/>
  <c r="K21" i="5" s="1"/>
  <c r="K20" i="5" s="1"/>
  <c r="K19" i="5" s="1"/>
  <c r="K18" i="5" s="1"/>
  <c r="K17" i="5" s="1"/>
  <c r="K16" i="5" s="1"/>
  <c r="K15" i="5" s="1"/>
  <c r="K14" i="5" s="1"/>
  <c r="K13" i="5" s="1"/>
  <c r="K12" i="5" s="1"/>
  <c r="K11" i="5" s="1"/>
  <c r="K10" i="5" s="1"/>
  <c r="K9" i="5" s="1"/>
  <c r="K24" i="5"/>
  <c r="J24" i="5"/>
  <c r="I25" i="5" l="1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O9" i="5"/>
  <c r="I10" i="5" s="1"/>
  <c r="N9" i="5"/>
  <c r="H12" i="5" s="1"/>
  <c r="H19" i="5" l="1"/>
  <c r="H11" i="5"/>
  <c r="I17" i="5"/>
  <c r="H18" i="5"/>
  <c r="H10" i="5"/>
  <c r="I24" i="5"/>
  <c r="I16" i="5"/>
  <c r="H17" i="5"/>
  <c r="I9" i="5"/>
  <c r="I23" i="5"/>
  <c r="I15" i="5"/>
  <c r="H24" i="5"/>
  <c r="H16" i="5"/>
  <c r="I110" i="5"/>
  <c r="I22" i="5"/>
  <c r="I14" i="5"/>
  <c r="H23" i="5"/>
  <c r="H15" i="5"/>
  <c r="I21" i="5"/>
  <c r="I13" i="5"/>
  <c r="H9" i="5"/>
  <c r="H22" i="5"/>
  <c r="H14" i="5"/>
  <c r="I20" i="5"/>
  <c r="I12" i="5"/>
  <c r="H21" i="5"/>
  <c r="H13" i="5"/>
  <c r="I19" i="5"/>
  <c r="I11" i="5"/>
  <c r="H20" i="5"/>
  <c r="I18" i="5"/>
  <c r="S9" i="5"/>
  <c r="R9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R10" i="5" l="1"/>
  <c r="S10" i="5"/>
  <c r="S11" i="5" s="1"/>
  <c r="S12" i="5" l="1"/>
  <c r="U11" i="5" s="1"/>
  <c r="W11" i="5" s="1"/>
  <c r="Y11" i="5" s="1"/>
  <c r="U10" i="5"/>
  <c r="W10" i="5" s="1"/>
  <c r="Y10" i="5" s="1"/>
  <c r="U9" i="5"/>
  <c r="W9" i="5" s="1"/>
  <c r="Y9" i="5" s="1"/>
  <c r="R11" i="5"/>
  <c r="T10" i="5" s="1"/>
  <c r="T9" i="5"/>
  <c r="V9" i="5" s="1"/>
  <c r="V10" i="5" l="1"/>
  <c r="X10" i="5" s="1"/>
  <c r="X9" i="5"/>
  <c r="R12" i="5"/>
  <c r="T11" i="5" s="1"/>
  <c r="V11" i="5" s="1"/>
  <c r="X11" i="5" s="1"/>
  <c r="S13" i="5"/>
  <c r="S14" i="5" l="1"/>
  <c r="U13" i="5" s="1"/>
  <c r="W13" i="5" s="1"/>
  <c r="Y13" i="5" s="1"/>
  <c r="R13" i="5"/>
  <c r="U12" i="5"/>
  <c r="W12" i="5" s="1"/>
  <c r="Y12" i="5" s="1"/>
  <c r="R14" i="5" l="1"/>
  <c r="T13" i="5" s="1"/>
  <c r="V13" i="5" s="1"/>
  <c r="X13" i="5" s="1"/>
  <c r="T12" i="5"/>
  <c r="V12" i="5" s="1"/>
  <c r="X12" i="5" s="1"/>
  <c r="S15" i="5"/>
  <c r="U14" i="5" l="1"/>
  <c r="W14" i="5" s="1"/>
  <c r="Y14" i="5" s="1"/>
  <c r="S16" i="5"/>
  <c r="U15" i="5" s="1"/>
  <c r="W15" i="5" s="1"/>
  <c r="Y15" i="5" s="1"/>
  <c r="R15" i="5"/>
  <c r="T14" i="5" s="1"/>
  <c r="V14" i="5" s="1"/>
  <c r="X14" i="5" s="1"/>
  <c r="R16" i="5" l="1"/>
  <c r="T15" i="5" s="1"/>
  <c r="V15" i="5" s="1"/>
  <c r="X15" i="5" s="1"/>
  <c r="S17" i="5"/>
  <c r="S18" i="5" l="1"/>
  <c r="U17" i="5" s="1"/>
  <c r="W17" i="5" s="1"/>
  <c r="Y17" i="5" s="1"/>
  <c r="R17" i="5"/>
  <c r="U16" i="5"/>
  <c r="W16" i="5" s="1"/>
  <c r="Y16" i="5" s="1"/>
  <c r="R18" i="5" l="1"/>
  <c r="T17" i="5" s="1"/>
  <c r="V17" i="5" s="1"/>
  <c r="X17" i="5" s="1"/>
  <c r="T16" i="5"/>
  <c r="V16" i="5" s="1"/>
  <c r="X16" i="5" s="1"/>
  <c r="S19" i="5"/>
  <c r="S20" i="5" l="1"/>
  <c r="U19" i="5" s="1"/>
  <c r="W19" i="5" s="1"/>
  <c r="Y19" i="5" s="1"/>
  <c r="U18" i="5"/>
  <c r="W18" i="5" s="1"/>
  <c r="Y18" i="5" s="1"/>
  <c r="R19" i="5"/>
  <c r="T18" i="5" s="1"/>
  <c r="V18" i="5" s="1"/>
  <c r="X18" i="5" s="1"/>
  <c r="R20" i="5" l="1"/>
  <c r="T19" i="5" s="1"/>
  <c r="V19" i="5" s="1"/>
  <c r="X19" i="5" s="1"/>
  <c r="S21" i="5"/>
  <c r="U20" i="5" s="1"/>
  <c r="W20" i="5" s="1"/>
  <c r="Y20" i="5" s="1"/>
  <c r="S22" i="5" l="1"/>
  <c r="U21" i="5" s="1"/>
  <c r="W21" i="5" s="1"/>
  <c r="Y21" i="5" s="1"/>
  <c r="R21" i="5"/>
  <c r="R22" i="5" l="1"/>
  <c r="T21" i="5" s="1"/>
  <c r="V21" i="5" s="1"/>
  <c r="X21" i="5" s="1"/>
  <c r="T20" i="5"/>
  <c r="V20" i="5" s="1"/>
  <c r="X20" i="5" s="1"/>
  <c r="S23" i="5"/>
  <c r="S24" i="5" l="1"/>
  <c r="U23" i="5" s="1"/>
  <c r="W23" i="5" s="1"/>
  <c r="Y23" i="5" s="1"/>
  <c r="U22" i="5"/>
  <c r="W22" i="5" s="1"/>
  <c r="Y22" i="5" s="1"/>
  <c r="R23" i="5"/>
  <c r="R24" i="5" l="1"/>
  <c r="T23" i="5" s="1"/>
  <c r="V23" i="5" s="1"/>
  <c r="X23" i="5" s="1"/>
  <c r="T22" i="5"/>
  <c r="V22" i="5" s="1"/>
  <c r="X22" i="5" s="1"/>
  <c r="S25" i="5"/>
  <c r="U24" i="5" s="1"/>
  <c r="W24" i="5" s="1"/>
  <c r="Y24" i="5" s="1"/>
  <c r="S26" i="5" l="1"/>
  <c r="U25" i="5" s="1"/>
  <c r="W25" i="5" s="1"/>
  <c r="Y25" i="5" s="1"/>
  <c r="R25" i="5"/>
  <c r="T24" i="5" s="1"/>
  <c r="V24" i="5" s="1"/>
  <c r="X24" i="5" s="1"/>
  <c r="R26" i="5" l="1"/>
  <c r="T25" i="5" s="1"/>
  <c r="V25" i="5" s="1"/>
  <c r="X25" i="5" s="1"/>
  <c r="S27" i="5"/>
  <c r="U26" i="5" s="1"/>
  <c r="W26" i="5" s="1"/>
  <c r="Y26" i="5" s="1"/>
  <c r="S28" i="5" l="1"/>
  <c r="U27" i="5" s="1"/>
  <c r="W27" i="5" s="1"/>
  <c r="Y27" i="5" s="1"/>
  <c r="R27" i="5"/>
  <c r="T26" i="5" s="1"/>
  <c r="V26" i="5" s="1"/>
  <c r="X26" i="5" s="1"/>
  <c r="R28" i="5" l="1"/>
  <c r="T27" i="5" s="1"/>
  <c r="V27" i="5" s="1"/>
  <c r="X27" i="5" s="1"/>
  <c r="S29" i="5"/>
  <c r="S30" i="5" l="1"/>
  <c r="U29" i="5" s="1"/>
  <c r="W29" i="5" s="1"/>
  <c r="Y29" i="5" s="1"/>
  <c r="U28" i="5"/>
  <c r="W28" i="5" s="1"/>
  <c r="Y28" i="5" s="1"/>
  <c r="R29" i="5"/>
  <c r="R30" i="5" l="1"/>
  <c r="T29" i="5" s="1"/>
  <c r="V29" i="5" s="1"/>
  <c r="X29" i="5" s="1"/>
  <c r="T28" i="5"/>
  <c r="V28" i="5" s="1"/>
  <c r="X28" i="5" s="1"/>
  <c r="S31" i="5"/>
  <c r="U30" i="5" s="1"/>
  <c r="W30" i="5" s="1"/>
  <c r="Y30" i="5" s="1"/>
  <c r="S32" i="5" l="1"/>
  <c r="U31" i="5" s="1"/>
  <c r="W31" i="5" s="1"/>
  <c r="Y31" i="5" s="1"/>
  <c r="R31" i="5"/>
  <c r="R32" i="5" l="1"/>
  <c r="T31" i="5" s="1"/>
  <c r="V31" i="5" s="1"/>
  <c r="X31" i="5" s="1"/>
  <c r="T30" i="5"/>
  <c r="V30" i="5" s="1"/>
  <c r="X30" i="5" s="1"/>
  <c r="S33" i="5"/>
  <c r="U32" i="5" s="1"/>
  <c r="W32" i="5" s="1"/>
  <c r="Y32" i="5" s="1"/>
  <c r="S34" i="5" l="1"/>
  <c r="U33" i="5" s="1"/>
  <c r="W33" i="5" s="1"/>
  <c r="Y33" i="5" s="1"/>
  <c r="R33" i="5"/>
  <c r="R34" i="5" l="1"/>
  <c r="T33" i="5" s="1"/>
  <c r="V33" i="5" s="1"/>
  <c r="X33" i="5" s="1"/>
  <c r="T32" i="5"/>
  <c r="V32" i="5" s="1"/>
  <c r="X32" i="5" s="1"/>
  <c r="S35" i="5"/>
  <c r="U34" i="5" s="1"/>
  <c r="W34" i="5" s="1"/>
  <c r="Y34" i="5" s="1"/>
  <c r="S36" i="5" l="1"/>
  <c r="U35" i="5" s="1"/>
  <c r="W35" i="5" s="1"/>
  <c r="Y35" i="5" s="1"/>
  <c r="R35" i="5"/>
  <c r="T34" i="5" s="1"/>
  <c r="V34" i="5" s="1"/>
  <c r="X34" i="5" s="1"/>
  <c r="R36" i="5" l="1"/>
  <c r="T35" i="5" s="1"/>
  <c r="V35" i="5" s="1"/>
  <c r="X35" i="5" s="1"/>
  <c r="S37" i="5"/>
  <c r="U36" i="5" s="1"/>
  <c r="W36" i="5" s="1"/>
  <c r="Y36" i="5" s="1"/>
  <c r="S38" i="5" l="1"/>
  <c r="U37" i="5" s="1"/>
  <c r="W37" i="5" s="1"/>
  <c r="Y37" i="5" s="1"/>
  <c r="R37" i="5"/>
  <c r="T36" i="5" s="1"/>
  <c r="V36" i="5" s="1"/>
  <c r="X36" i="5" s="1"/>
  <c r="R38" i="5" l="1"/>
  <c r="T37" i="5" s="1"/>
  <c r="V37" i="5" s="1"/>
  <c r="X37" i="5" s="1"/>
  <c r="S39" i="5"/>
  <c r="S40" i="5" l="1"/>
  <c r="U39" i="5" s="1"/>
  <c r="W39" i="5" s="1"/>
  <c r="Y39" i="5" s="1"/>
  <c r="U38" i="5"/>
  <c r="W38" i="5" s="1"/>
  <c r="Y38" i="5" s="1"/>
  <c r="R39" i="5"/>
  <c r="R40" i="5" l="1"/>
  <c r="T39" i="5" s="1"/>
  <c r="V39" i="5" s="1"/>
  <c r="X39" i="5" s="1"/>
  <c r="T38" i="5"/>
  <c r="V38" i="5" s="1"/>
  <c r="X38" i="5" s="1"/>
  <c r="S41" i="5"/>
  <c r="S42" i="5" l="1"/>
  <c r="U41" i="5" s="1"/>
  <c r="W41" i="5" s="1"/>
  <c r="Y41" i="5" s="1"/>
  <c r="U40" i="5"/>
  <c r="W40" i="5" s="1"/>
  <c r="Y40" i="5" s="1"/>
  <c r="R41" i="5"/>
  <c r="T40" i="5" s="1"/>
  <c r="V40" i="5" s="1"/>
  <c r="X40" i="5" s="1"/>
  <c r="R42" i="5" l="1"/>
  <c r="T41" i="5" s="1"/>
  <c r="V41" i="5" s="1"/>
  <c r="X41" i="5" s="1"/>
  <c r="S43" i="5"/>
  <c r="S44" i="5" l="1"/>
  <c r="U43" i="5" s="1"/>
  <c r="W43" i="5" s="1"/>
  <c r="Y43" i="5" s="1"/>
  <c r="U42" i="5"/>
  <c r="W42" i="5" s="1"/>
  <c r="Y42" i="5" s="1"/>
  <c r="R43" i="5"/>
  <c r="R44" i="5" l="1"/>
  <c r="T43" i="5" s="1"/>
  <c r="V43" i="5" s="1"/>
  <c r="X43" i="5" s="1"/>
  <c r="T42" i="5"/>
  <c r="V42" i="5" s="1"/>
  <c r="X42" i="5" s="1"/>
  <c r="S45" i="5"/>
  <c r="U44" i="5" s="1"/>
  <c r="W44" i="5" s="1"/>
  <c r="Y44" i="5" s="1"/>
  <c r="S46" i="5" l="1"/>
  <c r="U45" i="5" s="1"/>
  <c r="W45" i="5" s="1"/>
  <c r="Y45" i="5" s="1"/>
  <c r="R45" i="5"/>
  <c r="T44" i="5" s="1"/>
  <c r="V44" i="5" s="1"/>
  <c r="X44" i="5" s="1"/>
  <c r="R46" i="5" l="1"/>
  <c r="T45" i="5" s="1"/>
  <c r="V45" i="5" s="1"/>
  <c r="X45" i="5" s="1"/>
  <c r="S47" i="5"/>
  <c r="U46" i="5" s="1"/>
  <c r="W46" i="5" s="1"/>
  <c r="Y46" i="5" s="1"/>
  <c r="S48" i="5" l="1"/>
  <c r="U47" i="5" s="1"/>
  <c r="W47" i="5" s="1"/>
  <c r="Y47" i="5" s="1"/>
  <c r="AC7" i="5"/>
  <c r="R47" i="5"/>
  <c r="T46" i="5" s="1"/>
  <c r="V46" i="5" s="1"/>
  <c r="X46" i="5" s="1"/>
  <c r="R48" i="5" l="1"/>
  <c r="T47" i="5" s="1"/>
  <c r="V47" i="5" s="1"/>
  <c r="X47" i="5" s="1"/>
  <c r="AB7" i="5"/>
  <c r="AD7" i="5" s="1"/>
  <c r="S49" i="5"/>
  <c r="U48" i="5" s="1"/>
  <c r="W48" i="5" s="1"/>
  <c r="Y48" i="5" s="1"/>
  <c r="S50" i="5" l="1"/>
  <c r="U49" i="5" s="1"/>
  <c r="W49" i="5" s="1"/>
  <c r="Y49" i="5" s="1"/>
  <c r="R49" i="5"/>
  <c r="T48" i="5" s="1"/>
  <c r="V48" i="5" s="1"/>
  <c r="X48" i="5" s="1"/>
  <c r="R50" i="5" l="1"/>
  <c r="T49" i="5" s="1"/>
  <c r="V49" i="5" s="1"/>
  <c r="X49" i="5" s="1"/>
  <c r="S51" i="5"/>
  <c r="U50" i="5" s="1"/>
  <c r="W50" i="5" s="1"/>
  <c r="Y50" i="5" s="1"/>
  <c r="S52" i="5" l="1"/>
  <c r="U51" i="5" s="1"/>
  <c r="W51" i="5" s="1"/>
  <c r="Y51" i="5" s="1"/>
  <c r="R51" i="5"/>
  <c r="T50" i="5" s="1"/>
  <c r="V50" i="5" s="1"/>
  <c r="X50" i="5" s="1"/>
  <c r="R52" i="5" l="1"/>
  <c r="T51" i="5" s="1"/>
  <c r="V51" i="5" s="1"/>
  <c r="X51" i="5" s="1"/>
  <c r="S53" i="5"/>
  <c r="U52" i="5" s="1"/>
  <c r="W52" i="5" s="1"/>
  <c r="Y52" i="5" s="1"/>
  <c r="S54" i="5" l="1"/>
  <c r="U53" i="5" s="1"/>
  <c r="W53" i="5" s="1"/>
  <c r="Y53" i="5" s="1"/>
  <c r="R53" i="5"/>
  <c r="R54" i="5" l="1"/>
  <c r="T53" i="5" s="1"/>
  <c r="V53" i="5" s="1"/>
  <c r="X53" i="5" s="1"/>
  <c r="T52" i="5"/>
  <c r="V52" i="5" s="1"/>
  <c r="X52" i="5" s="1"/>
  <c r="S55" i="5"/>
  <c r="U54" i="5" s="1"/>
  <c r="W54" i="5" s="1"/>
  <c r="Y54" i="5" s="1"/>
  <c r="S56" i="5" l="1"/>
  <c r="U55" i="5" s="1"/>
  <c r="W55" i="5" s="1"/>
  <c r="Y55" i="5" s="1"/>
  <c r="R55" i="5"/>
  <c r="T54" i="5" s="1"/>
  <c r="V54" i="5" s="1"/>
  <c r="X54" i="5" s="1"/>
  <c r="R56" i="5" l="1"/>
  <c r="T55" i="5" s="1"/>
  <c r="V55" i="5" s="1"/>
  <c r="X55" i="5" s="1"/>
  <c r="S57" i="5"/>
  <c r="U56" i="5" s="1"/>
  <c r="W56" i="5" s="1"/>
  <c r="Y56" i="5" s="1"/>
  <c r="S58" i="5" l="1"/>
  <c r="U57" i="5" s="1"/>
  <c r="W57" i="5" s="1"/>
  <c r="Y57" i="5" s="1"/>
  <c r="R57" i="5"/>
  <c r="T56" i="5" s="1"/>
  <c r="V56" i="5" s="1"/>
  <c r="X56" i="5" s="1"/>
  <c r="R58" i="5" l="1"/>
  <c r="T57" i="5" s="1"/>
  <c r="V57" i="5" s="1"/>
  <c r="X57" i="5" s="1"/>
  <c r="S59" i="5"/>
  <c r="U58" i="5" s="1"/>
  <c r="W58" i="5" s="1"/>
  <c r="Y58" i="5" s="1"/>
  <c r="S60" i="5" l="1"/>
  <c r="U59" i="5" s="1"/>
  <c r="W59" i="5" s="1"/>
  <c r="Y59" i="5" s="1"/>
  <c r="R59" i="5"/>
  <c r="T58" i="5" s="1"/>
  <c r="V58" i="5" s="1"/>
  <c r="X58" i="5" s="1"/>
  <c r="R60" i="5" l="1"/>
  <c r="T59" i="5" s="1"/>
  <c r="V59" i="5" s="1"/>
  <c r="X59" i="5" s="1"/>
  <c r="S61" i="5"/>
  <c r="S62" i="5" l="1"/>
  <c r="U61" i="5" s="1"/>
  <c r="W61" i="5" s="1"/>
  <c r="Y61" i="5" s="1"/>
  <c r="U60" i="5"/>
  <c r="W60" i="5" s="1"/>
  <c r="Y60" i="5" s="1"/>
  <c r="R61" i="5"/>
  <c r="T60" i="5" s="1"/>
  <c r="V60" i="5" s="1"/>
  <c r="X60" i="5" s="1"/>
  <c r="R62" i="5" l="1"/>
  <c r="T61" i="5" s="1"/>
  <c r="V61" i="5" s="1"/>
  <c r="X61" i="5" s="1"/>
  <c r="S63" i="5"/>
  <c r="S64" i="5" l="1"/>
  <c r="U63" i="5" s="1"/>
  <c r="W63" i="5" s="1"/>
  <c r="Y63" i="5" s="1"/>
  <c r="U62" i="5"/>
  <c r="W62" i="5" s="1"/>
  <c r="Y62" i="5" s="1"/>
  <c r="R63" i="5"/>
  <c r="T62" i="5" s="1"/>
  <c r="V62" i="5" s="1"/>
  <c r="X62" i="5" s="1"/>
  <c r="R64" i="5" l="1"/>
  <c r="T63" i="5" s="1"/>
  <c r="V63" i="5" s="1"/>
  <c r="X63" i="5" s="1"/>
  <c r="S65" i="5"/>
  <c r="U64" i="5" s="1"/>
  <c r="W64" i="5" s="1"/>
  <c r="Y64" i="5" s="1"/>
  <c r="S66" i="5" l="1"/>
  <c r="U65" i="5" s="1"/>
  <c r="W65" i="5" s="1"/>
  <c r="Y65" i="5" s="1"/>
  <c r="R65" i="5"/>
  <c r="T64" i="5" s="1"/>
  <c r="V64" i="5" s="1"/>
  <c r="X64" i="5" s="1"/>
  <c r="R66" i="5" l="1"/>
  <c r="T65" i="5" s="1"/>
  <c r="V65" i="5" s="1"/>
  <c r="X65" i="5" s="1"/>
  <c r="S67" i="5"/>
  <c r="U66" i="5" s="1"/>
  <c r="W66" i="5" s="1"/>
  <c r="Y66" i="5" s="1"/>
  <c r="S68" i="5" l="1"/>
  <c r="U67" i="5" s="1"/>
  <c r="W67" i="5" s="1"/>
  <c r="Y67" i="5" s="1"/>
  <c r="R67" i="5"/>
  <c r="R68" i="5" l="1"/>
  <c r="T67" i="5" s="1"/>
  <c r="V67" i="5" s="1"/>
  <c r="X67" i="5" s="1"/>
  <c r="T66" i="5"/>
  <c r="V66" i="5" s="1"/>
  <c r="X66" i="5" s="1"/>
  <c r="S69" i="5"/>
  <c r="U68" i="5" s="1"/>
  <c r="W68" i="5" s="1"/>
  <c r="Y68" i="5" s="1"/>
  <c r="S70" i="5" l="1"/>
  <c r="U69" i="5" s="1"/>
  <c r="W69" i="5" s="1"/>
  <c r="Y69" i="5" s="1"/>
  <c r="R69" i="5"/>
  <c r="T68" i="5" s="1"/>
  <c r="V68" i="5" s="1"/>
  <c r="X68" i="5" s="1"/>
  <c r="R70" i="5" l="1"/>
  <c r="T69" i="5" s="1"/>
  <c r="V69" i="5" s="1"/>
  <c r="X69" i="5" s="1"/>
  <c r="S71" i="5"/>
  <c r="S72" i="5" l="1"/>
  <c r="U71" i="5" s="1"/>
  <c r="W71" i="5" s="1"/>
  <c r="Y71" i="5" s="1"/>
  <c r="U70" i="5"/>
  <c r="W70" i="5" s="1"/>
  <c r="Y70" i="5" s="1"/>
  <c r="R71" i="5"/>
  <c r="R72" i="5" l="1"/>
  <c r="T71" i="5" s="1"/>
  <c r="V71" i="5" s="1"/>
  <c r="X71" i="5" s="1"/>
  <c r="T70" i="5"/>
  <c r="V70" i="5" s="1"/>
  <c r="X70" i="5" s="1"/>
  <c r="S73" i="5"/>
  <c r="S74" i="5" l="1"/>
  <c r="U73" i="5" s="1"/>
  <c r="W73" i="5" s="1"/>
  <c r="Y73" i="5" s="1"/>
  <c r="U72" i="5"/>
  <c r="W72" i="5" s="1"/>
  <c r="Y72" i="5" s="1"/>
  <c r="R73" i="5"/>
  <c r="R74" i="5" l="1"/>
  <c r="T73" i="5" s="1"/>
  <c r="V73" i="5" s="1"/>
  <c r="X73" i="5" s="1"/>
  <c r="T72" i="5"/>
  <c r="V72" i="5" s="1"/>
  <c r="X72" i="5" s="1"/>
  <c r="S75" i="5"/>
  <c r="S76" i="5" l="1"/>
  <c r="U75" i="5" s="1"/>
  <c r="W75" i="5" s="1"/>
  <c r="Y75" i="5" s="1"/>
  <c r="U74" i="5"/>
  <c r="W74" i="5" s="1"/>
  <c r="Y74" i="5" s="1"/>
  <c r="R75" i="5"/>
  <c r="R76" i="5" l="1"/>
  <c r="T75" i="5" s="1"/>
  <c r="V75" i="5" s="1"/>
  <c r="X75" i="5" s="1"/>
  <c r="T74" i="5"/>
  <c r="V74" i="5" s="1"/>
  <c r="X74" i="5" s="1"/>
  <c r="S77" i="5"/>
  <c r="S78" i="5" l="1"/>
  <c r="U77" i="5" s="1"/>
  <c r="W77" i="5" s="1"/>
  <c r="Y77" i="5" s="1"/>
  <c r="U76" i="5"/>
  <c r="W76" i="5" s="1"/>
  <c r="Y76" i="5" s="1"/>
  <c r="R77" i="5"/>
  <c r="T76" i="5" s="1"/>
  <c r="V76" i="5" s="1"/>
  <c r="X76" i="5" s="1"/>
  <c r="R78" i="5" l="1"/>
  <c r="T77" i="5" s="1"/>
  <c r="V77" i="5" s="1"/>
  <c r="X77" i="5" s="1"/>
  <c r="S79" i="5"/>
  <c r="S80" i="5" l="1"/>
  <c r="U79" i="5" s="1"/>
  <c r="W79" i="5" s="1"/>
  <c r="Y79" i="5" s="1"/>
  <c r="U78" i="5"/>
  <c r="W78" i="5" s="1"/>
  <c r="Y78" i="5" s="1"/>
  <c r="R79" i="5"/>
  <c r="T78" i="5" s="1"/>
  <c r="V78" i="5" s="1"/>
  <c r="X78" i="5" s="1"/>
  <c r="R80" i="5" l="1"/>
  <c r="T79" i="5" s="1"/>
  <c r="V79" i="5" s="1"/>
  <c r="X79" i="5" s="1"/>
  <c r="S81" i="5"/>
  <c r="U80" i="5" s="1"/>
  <c r="W80" i="5" s="1"/>
  <c r="Y80" i="5" s="1"/>
  <c r="S82" i="5" l="1"/>
  <c r="U81" i="5" s="1"/>
  <c r="W81" i="5" s="1"/>
  <c r="Y81" i="5" s="1"/>
  <c r="R81" i="5"/>
  <c r="T80" i="5" s="1"/>
  <c r="V80" i="5" s="1"/>
  <c r="X80" i="5" s="1"/>
  <c r="R82" i="5" l="1"/>
  <c r="T81" i="5" s="1"/>
  <c r="V81" i="5" s="1"/>
  <c r="X81" i="5" s="1"/>
  <c r="S83" i="5"/>
  <c r="U82" i="5" s="1"/>
  <c r="W82" i="5" s="1"/>
  <c r="Y82" i="5" s="1"/>
  <c r="S84" i="5" l="1"/>
  <c r="U83" i="5" s="1"/>
  <c r="W83" i="5" s="1"/>
  <c r="Y83" i="5" s="1"/>
  <c r="R83" i="5"/>
  <c r="T82" i="5" s="1"/>
  <c r="V82" i="5" s="1"/>
  <c r="X82" i="5" s="1"/>
  <c r="R84" i="5" l="1"/>
  <c r="T83" i="5" s="1"/>
  <c r="V83" i="5" s="1"/>
  <c r="X83" i="5" s="1"/>
  <c r="S85" i="5"/>
  <c r="S86" i="5" l="1"/>
  <c r="U85" i="5" s="1"/>
  <c r="W85" i="5" s="1"/>
  <c r="Y85" i="5" s="1"/>
  <c r="U84" i="5"/>
  <c r="W84" i="5" s="1"/>
  <c r="Y84" i="5" s="1"/>
  <c r="R85" i="5"/>
  <c r="R86" i="5" l="1"/>
  <c r="T85" i="5" s="1"/>
  <c r="V85" i="5" s="1"/>
  <c r="X85" i="5" s="1"/>
  <c r="T84" i="5"/>
  <c r="V84" i="5" s="1"/>
  <c r="X84" i="5" s="1"/>
  <c r="S87" i="5"/>
  <c r="U86" i="5" s="1"/>
  <c r="W86" i="5" s="1"/>
  <c r="Y86" i="5" s="1"/>
  <c r="S88" i="5" l="1"/>
  <c r="U87" i="5" s="1"/>
  <c r="W87" i="5" s="1"/>
  <c r="Y87" i="5" s="1"/>
  <c r="R87" i="5"/>
  <c r="T86" i="5" s="1"/>
  <c r="V86" i="5" s="1"/>
  <c r="X86" i="5" s="1"/>
  <c r="R88" i="5" l="1"/>
  <c r="T87" i="5" s="1"/>
  <c r="V87" i="5" s="1"/>
  <c r="X87" i="5" s="1"/>
  <c r="S89" i="5"/>
  <c r="U88" i="5" s="1"/>
  <c r="W88" i="5" s="1"/>
  <c r="Y88" i="5" s="1"/>
  <c r="S90" i="5" l="1"/>
  <c r="U89" i="5" s="1"/>
  <c r="W89" i="5" s="1"/>
  <c r="Y89" i="5" s="1"/>
  <c r="R89" i="5"/>
  <c r="T88" i="5" s="1"/>
  <c r="V88" i="5" s="1"/>
  <c r="X88" i="5" s="1"/>
  <c r="R90" i="5" l="1"/>
  <c r="T89" i="5" s="1"/>
  <c r="V89" i="5" s="1"/>
  <c r="X89" i="5" s="1"/>
  <c r="S91" i="5"/>
  <c r="U90" i="5" s="1"/>
  <c r="W90" i="5" s="1"/>
  <c r="Y90" i="5" s="1"/>
  <c r="S92" i="5" l="1"/>
  <c r="U91" i="5" s="1"/>
  <c r="W91" i="5" s="1"/>
  <c r="Y91" i="5" s="1"/>
  <c r="R91" i="5"/>
  <c r="T90" i="5" s="1"/>
  <c r="V90" i="5" s="1"/>
  <c r="X90" i="5" s="1"/>
  <c r="R92" i="5" l="1"/>
  <c r="T91" i="5" s="1"/>
  <c r="V91" i="5" s="1"/>
  <c r="X91" i="5" s="1"/>
  <c r="S93" i="5"/>
  <c r="S94" i="5" l="1"/>
  <c r="U93" i="5" s="1"/>
  <c r="W93" i="5" s="1"/>
  <c r="Y93" i="5" s="1"/>
  <c r="U92" i="5"/>
  <c r="W92" i="5" s="1"/>
  <c r="Y92" i="5" s="1"/>
  <c r="R93" i="5"/>
  <c r="R94" i="5" l="1"/>
  <c r="T93" i="5" s="1"/>
  <c r="V93" i="5" s="1"/>
  <c r="X93" i="5" s="1"/>
  <c r="T92" i="5"/>
  <c r="V92" i="5" s="1"/>
  <c r="X92" i="5" s="1"/>
  <c r="S95" i="5"/>
  <c r="U94" i="5" s="1"/>
  <c r="W94" i="5" s="1"/>
  <c r="Y94" i="5" s="1"/>
  <c r="S96" i="5" l="1"/>
  <c r="U95" i="5" s="1"/>
  <c r="W95" i="5" s="1"/>
  <c r="Y95" i="5" s="1"/>
  <c r="R95" i="5"/>
  <c r="R96" i="5" l="1"/>
  <c r="T95" i="5" s="1"/>
  <c r="V95" i="5" s="1"/>
  <c r="X95" i="5" s="1"/>
  <c r="T94" i="5"/>
  <c r="V94" i="5" s="1"/>
  <c r="X94" i="5" s="1"/>
  <c r="S97" i="5"/>
  <c r="U96" i="5" s="1"/>
  <c r="W96" i="5" s="1"/>
  <c r="Y96" i="5" s="1"/>
  <c r="S98" i="5" l="1"/>
  <c r="U97" i="5" s="1"/>
  <c r="W97" i="5" s="1"/>
  <c r="Y97" i="5" s="1"/>
  <c r="R97" i="5"/>
  <c r="R98" i="5" l="1"/>
  <c r="T97" i="5" s="1"/>
  <c r="V97" i="5" s="1"/>
  <c r="X97" i="5" s="1"/>
  <c r="T96" i="5"/>
  <c r="V96" i="5" s="1"/>
  <c r="X96" i="5" s="1"/>
  <c r="S99" i="5"/>
  <c r="U98" i="5" s="1"/>
  <c r="W98" i="5" s="1"/>
  <c r="Y98" i="5" s="1"/>
  <c r="S100" i="5" l="1"/>
  <c r="U99" i="5" s="1"/>
  <c r="W99" i="5" s="1"/>
  <c r="Y99" i="5" s="1"/>
  <c r="R99" i="5"/>
  <c r="T98" i="5" s="1"/>
  <c r="V98" i="5" s="1"/>
  <c r="X98" i="5" s="1"/>
  <c r="R100" i="5" l="1"/>
  <c r="T99" i="5" s="1"/>
  <c r="V99" i="5" s="1"/>
  <c r="X99" i="5" s="1"/>
  <c r="S101" i="5"/>
  <c r="S102" i="5" l="1"/>
  <c r="U101" i="5" s="1"/>
  <c r="W101" i="5" s="1"/>
  <c r="Y101" i="5" s="1"/>
  <c r="U100" i="5"/>
  <c r="W100" i="5" s="1"/>
  <c r="Y100" i="5" s="1"/>
  <c r="R101" i="5"/>
  <c r="R102" i="5" l="1"/>
  <c r="T101" i="5" s="1"/>
  <c r="V101" i="5" s="1"/>
  <c r="X101" i="5" s="1"/>
  <c r="T100" i="5"/>
  <c r="V100" i="5" s="1"/>
  <c r="X100" i="5" s="1"/>
  <c r="S103" i="5"/>
  <c r="S104" i="5" l="1"/>
  <c r="U103" i="5" s="1"/>
  <c r="W103" i="5" s="1"/>
  <c r="Y103" i="5" s="1"/>
  <c r="U102" i="5"/>
  <c r="W102" i="5" s="1"/>
  <c r="Y102" i="5" s="1"/>
  <c r="R103" i="5"/>
  <c r="R104" i="5" l="1"/>
  <c r="T103" i="5" s="1"/>
  <c r="V103" i="5" s="1"/>
  <c r="X103" i="5" s="1"/>
  <c r="T102" i="5"/>
  <c r="V102" i="5" s="1"/>
  <c r="X102" i="5" s="1"/>
  <c r="S105" i="5"/>
  <c r="U104" i="5" s="1"/>
  <c r="W104" i="5" s="1"/>
  <c r="Y104" i="5" s="1"/>
  <c r="S106" i="5" l="1"/>
  <c r="U105" i="5" s="1"/>
  <c r="W105" i="5" s="1"/>
  <c r="Y105" i="5" s="1"/>
  <c r="R105" i="5"/>
  <c r="T104" i="5" s="1"/>
  <c r="V104" i="5" s="1"/>
  <c r="X104" i="5" s="1"/>
  <c r="R106" i="5" l="1"/>
  <c r="T105" i="5" s="1"/>
  <c r="V105" i="5" s="1"/>
  <c r="X105" i="5" s="1"/>
  <c r="S107" i="5"/>
  <c r="S108" i="5" l="1"/>
  <c r="U107" i="5" s="1"/>
  <c r="W107" i="5" s="1"/>
  <c r="Y107" i="5" s="1"/>
  <c r="U106" i="5"/>
  <c r="W106" i="5" s="1"/>
  <c r="Y106" i="5" s="1"/>
  <c r="R107" i="5"/>
  <c r="T106" i="5" s="1"/>
  <c r="V106" i="5" s="1"/>
  <c r="X106" i="5" s="1"/>
  <c r="R108" i="5" l="1"/>
  <c r="T107" i="5" s="1"/>
  <c r="V107" i="5" s="1"/>
  <c r="X107" i="5" s="1"/>
  <c r="S109" i="5"/>
  <c r="U108" i="5" s="1"/>
  <c r="W108" i="5" s="1"/>
  <c r="Y108" i="5" s="1"/>
  <c r="U109" i="5" l="1"/>
  <c r="AC3" i="5"/>
  <c r="R109" i="5"/>
  <c r="T108" i="5" s="1"/>
  <c r="V108" i="5" s="1"/>
  <c r="X108" i="5" s="1"/>
  <c r="AC4" i="5" l="1"/>
  <c r="W109" i="5"/>
  <c r="T109" i="5"/>
  <c r="AB3" i="5"/>
  <c r="AD3" i="5" s="1"/>
  <c r="AC5" i="5" l="1"/>
  <c r="Y109" i="5"/>
  <c r="AC6" i="5" s="1"/>
  <c r="AB4" i="5"/>
  <c r="AD4" i="5" s="1"/>
  <c r="V109" i="5"/>
  <c r="AB5" i="5" l="1"/>
  <c r="AD5" i="5" s="1"/>
  <c r="X109" i="5"/>
  <c r="AB6" i="5" s="1"/>
  <c r="AD6" i="5" s="1"/>
  <c r="AB9" i="5" s="1"/>
  <c r="AB10" i="5" l="1"/>
  <c r="M4" i="5" s="1"/>
  <c r="M3" i="5"/>
</calcChain>
</file>

<file path=xl/sharedStrings.xml><?xml version="1.0" encoding="utf-8"?>
<sst xmlns="http://schemas.openxmlformats.org/spreadsheetml/2006/main" count="78" uniqueCount="62">
  <si>
    <t>age</t>
  </si>
  <si>
    <t>qx</t>
  </si>
  <si>
    <t>Discount rate</t>
  </si>
  <si>
    <t>Starting age</t>
  </si>
  <si>
    <t>male</t>
  </si>
  <si>
    <t>Year</t>
  </si>
  <si>
    <t>Age</t>
  </si>
  <si>
    <t>Alive males</t>
  </si>
  <si>
    <t>Males</t>
  </si>
  <si>
    <t>Females</t>
  </si>
  <si>
    <t>Life years</t>
  </si>
  <si>
    <t>Alive females</t>
  </si>
  <si>
    <t>female</t>
  </si>
  <si>
    <t>National Life Tables, England, period expectation of life, based on data for the years 2017-2019</t>
  </si>
  <si>
    <t>overall</t>
  </si>
  <si>
    <t>check</t>
  </si>
  <si>
    <t>Output</t>
  </si>
  <si>
    <t>Proportion alive at the beginning of the period</t>
  </si>
  <si>
    <t>males</t>
  </si>
  <si>
    <t>females</t>
  </si>
  <si>
    <t>1/2 cycle adjust</t>
  </si>
  <si>
    <t>1/2 cycle adjusted</t>
  </si>
  <si>
    <t>utilities</t>
  </si>
  <si>
    <t>QALYs</t>
  </si>
  <si>
    <t>discounted</t>
  </si>
  <si>
    <t>Disc QALYs</t>
  </si>
  <si>
    <t>Age-specific utility (from paper)</t>
  </si>
  <si>
    <t>Age cat</t>
  </si>
  <si>
    <t>Cat low bound</t>
  </si>
  <si>
    <t>0-15</t>
  </si>
  <si>
    <t>16-17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</si>
  <si>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</si>
  <si>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</si>
  <si>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</si>
  <si>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</si>
  <si>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</si>
  <si>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</si>
  <si>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</si>
  <si>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</si>
  <si>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</si>
  <si>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</si>
  <si>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</si>
  <si>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</si>
  <si>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</si>
  <si>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</si>
  <si>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</si>
  <si>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</si>
  <si>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Male</t>
  </si>
  <si>
    <t>Female</t>
  </si>
  <si>
    <t>Active utility</t>
  </si>
  <si>
    <t>Utility source</t>
  </si>
  <si>
    <t>Comparator QALE</t>
  </si>
  <si>
    <t>AS</t>
  </si>
  <si>
    <t>PS</t>
  </si>
  <si>
    <t>PT</t>
  </si>
  <si>
    <t>USER INPUT VALUES</t>
  </si>
  <si>
    <t>Calculations</t>
  </si>
  <si>
    <t>Proportion female</t>
  </si>
  <si>
    <t>NICE DSU Severity calculator - Allan Wailoo, Paul Tappenden. UPDATED JAN 2026</t>
  </si>
  <si>
    <t>Hernandez 5L</t>
  </si>
  <si>
    <t>Hernandez 3L</t>
  </si>
  <si>
    <t>(1= Hernandez 3L, 2 = PT source, 3=Hernandez 5L)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</si>
</sst>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u/>
      <sz val="10"/>
      <color theme="10"/>
      <name val="Arial"/>
      <family val="2"/>
    </font>
    <font>
      <b/>
      <sz val="15"/>
      <color rgb="FF000000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</borders>
  <cellStyleXfs count="7">
    <xf numFmtId="0" fontId="0" fillId="0" borderId="0"/>
    <xf numFmtId="0" fontId="5" fillId="0" borderId="0"/>
    <xf numFmtId="0" fontId="8" fillId="0" borderId="1" applyNumberFormat="0" applyFill="0" applyAlignment="0" applyProtection="0"/>
    <xf numFmtId="0" fontId="9" fillId="0" borderId="4" applyNumberFormat="0" applyFill="0" applyAlignment="0" applyProtection="0"/>
    <xf numFmtId="0" fontId="10" fillId="0" borderId="0"/>
    <xf numFmtId="0" fontId="6" fillId="0" borderId="0" applyNumberFormat="0" applyFill="0" applyBorder="0" applyAlignment="0" applyProtection="0"/>
    <xf numFmtId="0" fontId="4" fillId="0" borderId="0"/>
  </cellStyleXfs>
  <cellXfs count="5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right" vertical="top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164" fontId="0" fillId="0" borderId="0" xfId="0" applyNumberFormat="1"/>
    <xf numFmtId="0" fontId="5" fillId="0" borderId="0" xfId="1"/>
    <xf numFmtId="164" fontId="5" fillId="0" borderId="0" xfId="1" applyNumberFormat="1" applyFont="1"/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5" fontId="0" fillId="0" borderId="0" xfId="0" applyNumberFormat="1"/>
    <xf numFmtId="0" fontId="5" fillId="0" borderId="0" xfId="1"/>
    <xf numFmtId="164" fontId="5" fillId="0" borderId="0" xfId="1" applyNumberFormat="1" applyFont="1"/>
    <xf numFmtId="166" fontId="5" fillId="0" borderId="0" xfId="1" applyNumberFormat="1" applyFont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166" fontId="5" fillId="0" borderId="0" xfId="1" applyNumberFormat="1" applyFont="1" applyBorder="1"/>
    <xf numFmtId="166" fontId="5" fillId="0" borderId="10" xfId="1" applyNumberFormat="1" applyFont="1" applyBorder="1"/>
    <xf numFmtId="0" fontId="0" fillId="0" borderId="11" xfId="0" applyBorder="1"/>
    <xf numFmtId="0" fontId="0" fillId="0" borderId="12" xfId="0" applyBorder="1"/>
    <xf numFmtId="166" fontId="5" fillId="0" borderId="12" xfId="1" applyNumberFormat="1" applyFont="1" applyBorder="1"/>
    <xf numFmtId="166" fontId="5" fillId="0" borderId="13" xfId="1" applyNumberFormat="1" applyFont="1" applyBorder="1"/>
    <xf numFmtId="0" fontId="0" fillId="0" borderId="13" xfId="0" applyBorder="1"/>
    <xf numFmtId="166" fontId="0" fillId="0" borderId="0" xfId="0" applyNumberFormat="1"/>
    <xf numFmtId="0" fontId="1" fillId="0" borderId="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0" fillId="0" borderId="18" xfId="0" applyBorder="1"/>
    <xf numFmtId="0" fontId="1" fillId="0" borderId="19" xfId="0" applyFont="1" applyBorder="1"/>
    <xf numFmtId="0" fontId="0" fillId="0" borderId="20" xfId="0" applyBorder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0" xfId="0" applyFill="1"/>
    <xf numFmtId="0" fontId="1" fillId="0" borderId="24" xfId="0" applyFont="1" applyBorder="1"/>
    <xf numFmtId="0" fontId="0" fillId="0" borderId="25" xfId="0" applyBorder="1"/>
    <xf numFmtId="0" fontId="1" fillId="0" borderId="26" xfId="0" applyFont="1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2" fontId="1" fillId="0" borderId="29" xfId="0" applyNumberFormat="1" applyFont="1" applyBorder="1"/>
    <xf numFmtId="2" fontId="1" fillId="0" borderId="27" xfId="0" applyNumberFormat="1" applyFont="1" applyBorder="1"/>
    <xf numFmtId="0" fontId="1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7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</cellXfs>
  <cellStyles count="7">
    <cellStyle name="Heading 1 2" xfId="2" xr:uid="{FF99766F-3AEB-49D7-BC40-480F1AB50FDD}"/>
    <cellStyle name="Heading 2 2" xfId="3" xr:uid="{7BA198BD-EB18-4BB5-A8E4-6C6E1465C2DA}"/>
    <cellStyle name="Hyperlink 3" xfId="5" xr:uid="{7251E137-7585-4B4F-A308-09B4249B760A}"/>
    <cellStyle name="Normal" xfId="0" builtinId="0"/>
    <cellStyle name="Normal 2" xfId="4" xr:uid="{CB715B81-AECA-4201-8371-891B1DB5A119}"/>
    <cellStyle name="Normal 3" xfId="6" xr:uid="{82ABD14E-6087-4430-ABAF-429680E9FB35}"/>
    <cellStyle name="Normal 4" xfId="1" xr:uid="{2CEBB41A-4143-40A4-AAA6-9E24FEEC1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BB2C-C1DF-403F-BAA2-D307EFDCFC09}">
  <dimension ref="A1:AD110"/>
  <sheetViews>
    <sheetView tabSelected="1" zoomScale="85" zoomScaleNormal="85" workbookViewId="0">
      <selection activeCell="AD6" sqref="AD6"/>
    </sheetView>
  </sheetViews>
  <sheetFormatPr defaultRowHeight="15" x14ac:dyDescent="0.25"/>
  <cols>
    <col min="1" max="1" width="18.140625" customWidth="1"/>
    <col min="4" max="4" width="15.85546875" customWidth="1"/>
    <col min="18" max="18" width="12" customWidth="1"/>
    <col min="19" max="19" width="11.85546875" bestFit="1" customWidth="1"/>
    <col min="26" max="26" width="2.5703125" style="40" customWidth="1"/>
    <col min="27" max="27" width="16" bestFit="1" customWidth="1"/>
  </cols>
  <sheetData>
    <row r="1" spans="1:30" ht="19.5" thickBot="1" x14ac:dyDescent="0.35">
      <c r="A1" s="49" t="s">
        <v>58</v>
      </c>
      <c r="P1" s="1" t="s">
        <v>56</v>
      </c>
      <c r="AA1" s="1" t="s">
        <v>16</v>
      </c>
    </row>
    <row r="2" spans="1:30" ht="15.75" thickTop="1" x14ac:dyDescent="0.25">
      <c r="A2" s="30" t="s">
        <v>55</v>
      </c>
      <c r="B2" s="31"/>
      <c r="C2" s="31"/>
      <c r="D2" s="31"/>
      <c r="E2" s="32"/>
      <c r="L2" s="41" t="s">
        <v>16</v>
      </c>
      <c r="M2" s="45"/>
      <c r="AA2" s="1"/>
      <c r="AB2" s="1" t="s">
        <v>8</v>
      </c>
      <c r="AC2" s="1" t="s">
        <v>9</v>
      </c>
      <c r="AD2" s="1" t="s">
        <v>14</v>
      </c>
    </row>
    <row r="3" spans="1:30" x14ac:dyDescent="0.25">
      <c r="A3" s="33" t="s">
        <v>2</v>
      </c>
      <c r="B3" s="16">
        <v>3.5000000000000003E-2</v>
      </c>
      <c r="C3" s="16"/>
      <c r="D3" s="15" t="s">
        <v>50</v>
      </c>
      <c r="E3" s="34">
        <v>3</v>
      </c>
      <c r="F3" s="16" t="s">
        <v>61</v>
      </c>
      <c r="G3" s="16"/>
      <c r="H3" s="16"/>
      <c r="I3" s="16"/>
      <c r="J3" s="19"/>
      <c r="K3" s="19"/>
      <c r="L3" s="46" t="s">
        <v>52</v>
      </c>
      <c r="M3" s="47">
        <f>AB9</f>
        <v>6.6579807807275122</v>
      </c>
      <c r="AA3" s="1" t="s">
        <v>10</v>
      </c>
      <c r="AB3">
        <f>SUMIF(R9:R109,"&lt;&gt;#N/A")</f>
        <v>21.807742164597784</v>
      </c>
      <c r="AC3">
        <f>SUMIF(S9:S109,"&lt;&gt;#N/A")</f>
        <v>24.327668427489463</v>
      </c>
      <c r="AD3">
        <f>(AB3*(1-Female))+(AC3*Female)</f>
        <v>22.639317831352038</v>
      </c>
    </row>
    <row r="4" spans="1:30" ht="15.75" thickBot="1" x14ac:dyDescent="0.3">
      <c r="A4" s="35" t="s">
        <v>57</v>
      </c>
      <c r="B4" s="19">
        <v>0.33</v>
      </c>
      <c r="C4" s="19"/>
      <c r="D4" s="29" t="s">
        <v>51</v>
      </c>
      <c r="E4" s="36">
        <v>6.0309999999999997</v>
      </c>
      <c r="F4" s="19"/>
      <c r="G4" s="19"/>
      <c r="H4" s="19"/>
      <c r="I4" s="19"/>
      <c r="J4" s="19"/>
      <c r="K4" s="19"/>
      <c r="L4" s="43" t="s">
        <v>53</v>
      </c>
      <c r="M4" s="48">
        <f>AB10</f>
        <v>0.52470571874771033</v>
      </c>
      <c r="AA4" s="1" t="s">
        <v>21</v>
      </c>
      <c r="AB4">
        <f>SUMIF(T9:T109,"&lt;&gt;#N/A")</f>
        <v>21.303796499547271</v>
      </c>
      <c r="AC4">
        <f>SUMIF(U9:U109,"&lt;&gt;#N/A")</f>
        <v>23.817979904805874</v>
      </c>
      <c r="AD4">
        <f>(AB4*(1-Female))+(AC4*Female)</f>
        <v>22.133477023282609</v>
      </c>
    </row>
    <row r="5" spans="1:30" ht="16.5" thickTop="1" thickBot="1" x14ac:dyDescent="0.3">
      <c r="A5" s="37" t="s">
        <v>3</v>
      </c>
      <c r="B5" s="38">
        <v>62</v>
      </c>
      <c r="C5" s="38"/>
      <c r="D5" s="38"/>
      <c r="E5" s="39"/>
      <c r="F5" s="24"/>
      <c r="G5" s="24"/>
      <c r="H5" s="24"/>
      <c r="I5" s="27"/>
      <c r="J5" s="19"/>
      <c r="K5" s="19"/>
      <c r="L5" s="1"/>
      <c r="AA5" s="1" t="s">
        <v>23</v>
      </c>
      <c r="AB5">
        <f>SUMIF(V9:V109,"&lt;&gt;#N/A")</f>
        <v>18.054475256706365</v>
      </c>
      <c r="AC5">
        <f>SUMIF(W9:W109,"&lt;&gt;#N/A")</f>
        <v>19.421816342375632</v>
      </c>
      <c r="AD5">
        <f>(AB5*(1-Female))+(AC5*Female)</f>
        <v>18.505697814977221</v>
      </c>
    </row>
    <row r="6" spans="1:30" ht="43.5" customHeight="1" thickTop="1" x14ac:dyDescent="0.3">
      <c r="A6" s="52" t="s">
        <v>13</v>
      </c>
      <c r="B6" s="53"/>
      <c r="C6" s="53"/>
      <c r="D6" s="53"/>
      <c r="E6" s="53"/>
      <c r="F6" s="53"/>
      <c r="G6" s="53"/>
      <c r="H6" s="53"/>
      <c r="I6" s="54"/>
      <c r="J6" s="55"/>
      <c r="K6" s="55"/>
      <c r="L6" s="14" t="s">
        <v>26</v>
      </c>
      <c r="M6" s="15"/>
      <c r="N6" s="16"/>
      <c r="O6" s="17"/>
      <c r="AA6" s="1" t="s">
        <v>25</v>
      </c>
      <c r="AB6">
        <f>SUMIF(X9:X109,"&lt;&gt;#N/A")</f>
        <v>12.488608347027448</v>
      </c>
      <c r="AC6">
        <f>SUMIF(Y9:Y109,"&lt;&gt;#N/A")</f>
        <v>13.095797540057948</v>
      </c>
      <c r="AD6">
        <f>(AB6*(1-Female))+(AC6*Female)</f>
        <v>12.688980780727512</v>
      </c>
    </row>
    <row r="7" spans="1:30" ht="30" customHeight="1" x14ac:dyDescent="0.25">
      <c r="B7" t="s">
        <v>4</v>
      </c>
      <c r="C7" t="s">
        <v>12</v>
      </c>
      <c r="D7" t="s">
        <v>49</v>
      </c>
      <c r="F7" s="1" t="s">
        <v>60</v>
      </c>
      <c r="H7" t="s">
        <v>54</v>
      </c>
      <c r="J7" s="1" t="s">
        <v>59</v>
      </c>
      <c r="L7" s="18"/>
      <c r="M7" s="19"/>
      <c r="N7" s="19"/>
      <c r="O7" s="20"/>
      <c r="R7" s="50" t="s">
        <v>17</v>
      </c>
      <c r="S7" s="50"/>
      <c r="T7" s="51" t="s">
        <v>20</v>
      </c>
      <c r="U7" s="51"/>
      <c r="V7" s="1" t="s">
        <v>22</v>
      </c>
      <c r="X7" s="1" t="s">
        <v>24</v>
      </c>
      <c r="AA7" s="1" t="s">
        <v>15</v>
      </c>
      <c r="AB7" s="10">
        <f>SUM(R9:R47)</f>
        <v>21.799850834496795</v>
      </c>
      <c r="AC7" s="10">
        <f>SUM(S9:S47)</f>
        <v>24.308291382122299</v>
      </c>
      <c r="AD7">
        <f>AB7*(1-Female)+AC7*Female</f>
        <v>22.627636215213208</v>
      </c>
    </row>
    <row r="8" spans="1:30" ht="15.75" thickBot="1" x14ac:dyDescent="0.3">
      <c r="A8" s="2" t="s">
        <v>0</v>
      </c>
      <c r="B8" s="4" t="s">
        <v>1</v>
      </c>
      <c r="C8" s="8" t="s">
        <v>1</v>
      </c>
      <c r="D8" s="9" t="s">
        <v>47</v>
      </c>
      <c r="E8" s="9" t="s">
        <v>48</v>
      </c>
      <c r="F8" s="9" t="s">
        <v>47</v>
      </c>
      <c r="G8" s="9" t="s">
        <v>48</v>
      </c>
      <c r="H8" s="9" t="s">
        <v>47</v>
      </c>
      <c r="I8" s="9" t="s">
        <v>48</v>
      </c>
      <c r="J8" s="9" t="s">
        <v>47</v>
      </c>
      <c r="K8" s="9" t="s">
        <v>48</v>
      </c>
      <c r="L8" s="18" t="s">
        <v>27</v>
      </c>
      <c r="M8" s="19" t="s">
        <v>28</v>
      </c>
      <c r="N8" s="19" t="s">
        <v>8</v>
      </c>
      <c r="O8" s="20" t="s">
        <v>9</v>
      </c>
      <c r="P8" t="s">
        <v>5</v>
      </c>
      <c r="Q8" t="s">
        <v>6</v>
      </c>
      <c r="R8" t="s">
        <v>7</v>
      </c>
      <c r="S8" t="s">
        <v>11</v>
      </c>
      <c r="T8" t="s">
        <v>18</v>
      </c>
      <c r="U8" t="s">
        <v>19</v>
      </c>
      <c r="V8" t="s">
        <v>18</v>
      </c>
      <c r="W8" t="s">
        <v>19</v>
      </c>
      <c r="X8" t="s">
        <v>18</v>
      </c>
      <c r="Y8" t="s">
        <v>19</v>
      </c>
      <c r="AA8" s="1"/>
    </row>
    <row r="9" spans="1:30" ht="15.75" thickTop="1" x14ac:dyDescent="0.25">
      <c r="A9" s="3">
        <v>0</v>
      </c>
      <c r="B9" s="5">
        <v>4.3119999999999999E-3</v>
      </c>
      <c r="C9" s="7">
        <v>3.5760000000000002E-3</v>
      </c>
      <c r="D9" s="13">
        <f>IF(util=1,F9,IF(util=2,H9,IF(util=3,J9,"err")))</f>
        <v>0.95193332759043714</v>
      </c>
      <c r="E9" s="13">
        <f>IF(util=1,G9,IF(util=2,I9,IF(util=3,K9,"err")))</f>
        <v>0.92385148697011243</v>
      </c>
      <c r="F9" s="28">
        <v>0.94464086000000003</v>
      </c>
      <c r="G9" s="28">
        <v>0.91032568000000003</v>
      </c>
      <c r="H9" s="13">
        <f>VLOOKUP($A9,$M$9:$O$26,2)</f>
        <v>0.91600000000000004</v>
      </c>
      <c r="I9" s="13">
        <f>VLOOKUP($A9,$M$9:$O$26,3)</f>
        <v>0.88100000000000001</v>
      </c>
      <c r="J9" s="13">
        <f t="shared" ref="J9:J23" si="0">J10</f>
        <v>0.95193332759043714</v>
      </c>
      <c r="K9" s="13">
        <f t="shared" ref="K9:K23" si="1">K10</f>
        <v>0.92385148697011243</v>
      </c>
      <c r="L9" s="18" t="s">
        <v>29</v>
      </c>
      <c r="M9" s="19">
        <v>0</v>
      </c>
      <c r="N9" s="21">
        <f>N10</f>
        <v>0.91600000000000004</v>
      </c>
      <c r="O9" s="22">
        <f>O10</f>
        <v>0.88100000000000001</v>
      </c>
      <c r="P9" s="3">
        <v>0</v>
      </c>
      <c r="Q9">
        <f t="shared" ref="Q9:Q40" si="2">Age+P9</f>
        <v>62</v>
      </c>
      <c r="R9" s="28">
        <f>1</f>
        <v>1</v>
      </c>
      <c r="S9" s="28">
        <f>1</f>
        <v>1</v>
      </c>
      <c r="T9">
        <f>(R9+R10)/2</f>
        <v>0.99552099999999999</v>
      </c>
      <c r="U9">
        <f>(S9+S10)/2</f>
        <v>0.99696050000000003</v>
      </c>
      <c r="V9">
        <f>T9*VLOOKUP(Q9,lifetable,4,FALSE)</f>
        <v>0.86986281180677683</v>
      </c>
      <c r="W9">
        <f t="shared" ref="W9:W40" si="3">U9*VLOOKUP(Q9,lifetable,5,FALSE)</f>
        <v>0.85461198737383159</v>
      </c>
      <c r="X9">
        <f t="shared" ref="X9:X40" si="4">V9/(1+Disc)^P9</f>
        <v>0.86986281180677683</v>
      </c>
      <c r="Y9">
        <f t="shared" ref="Y9:Y40" si="5">W9/(1+Disc)^P9</f>
        <v>0.85461198737383159</v>
      </c>
      <c r="AA9" s="41" t="s">
        <v>52</v>
      </c>
      <c r="AB9" s="42">
        <f>AD6-E4</f>
        <v>6.6579807807275122</v>
      </c>
    </row>
    <row r="10" spans="1:30" ht="15.75" thickBot="1" x14ac:dyDescent="0.3">
      <c r="A10" s="3">
        <v>1</v>
      </c>
      <c r="B10" s="5">
        <v>2.42E-4</v>
      </c>
      <c r="C10" s="7">
        <v>2.13E-4</v>
      </c>
      <c r="D10" s="13">
        <f>IF(util=1,F10,IF(util=2,H10,IF(util=3,J10,"err")))</f>
        <v>0.95193332759043714</v>
      </c>
      <c r="E10" s="13">
        <f>IF(util=1,G10,IF(util=2,I10,IF(util=3,K10,"err")))</f>
        <v>0.92385148697011243</v>
      </c>
      <c r="F10" s="28">
        <v>0.94464086000000003</v>
      </c>
      <c r="G10" s="28">
        <v>0.91032568000000003</v>
      </c>
      <c r="H10" s="13">
        <f t="shared" ref="H10:H73" si="6">VLOOKUP($A10,$M$9:$O$26,2)</f>
        <v>0.91600000000000004</v>
      </c>
      <c r="I10" s="13">
        <f t="shared" ref="I10:I73" si="7">VLOOKUP($A10,$M$9:$O$26,3)</f>
        <v>0.88100000000000001</v>
      </c>
      <c r="J10" s="13">
        <f t="shared" si="0"/>
        <v>0.95193332759043714</v>
      </c>
      <c r="K10" s="13">
        <f t="shared" si="1"/>
        <v>0.92385148697011243</v>
      </c>
      <c r="L10" s="18" t="s">
        <v>30</v>
      </c>
      <c r="M10" s="19">
        <v>16</v>
      </c>
      <c r="N10" s="21">
        <v>0.91600000000000004</v>
      </c>
      <c r="O10" s="22">
        <v>0.88100000000000001</v>
      </c>
      <c r="P10" s="3">
        <v>1</v>
      </c>
      <c r="Q10">
        <f t="shared" si="2"/>
        <v>63</v>
      </c>
      <c r="R10" s="28">
        <f t="shared" ref="R10:R41" si="8">R9-R9*VLOOKUP(Q9,lifetable,2,FALSE)</f>
        <v>0.99104199999999998</v>
      </c>
      <c r="S10" s="28">
        <f t="shared" ref="S10:S41" si="9">S9-S9*VLOOKUP(Q9,lifetable,3,FALSE)</f>
        <v>0.99392100000000005</v>
      </c>
      <c r="T10">
        <f t="shared" ref="T10:T73" si="10">(R10+R11)/2</f>
        <v>0.98614625251999999</v>
      </c>
      <c r="U10">
        <f t="shared" ref="U10:U73" si="11">(S10+S11)/2</f>
        <v>0.99071212605150005</v>
      </c>
      <c r="V10">
        <f t="shared" ref="V10:V40" si="12">T10*VLOOKUP(Q10,lifetable,4,FALSE)</f>
        <v>0.85950231663666554</v>
      </c>
      <c r="W10">
        <f t="shared" si="3"/>
        <v>0.8466772935842678</v>
      </c>
      <c r="X10">
        <f t="shared" si="4"/>
        <v>0.83043702090499094</v>
      </c>
      <c r="Y10">
        <f t="shared" si="5"/>
        <v>0.81804569428431673</v>
      </c>
      <c r="AA10" s="43" t="s">
        <v>53</v>
      </c>
      <c r="AB10" s="44">
        <f>AB9/AD6</f>
        <v>0.52470571874771033</v>
      </c>
    </row>
    <row r="11" spans="1:30" ht="15.75" thickTop="1" x14ac:dyDescent="0.25">
      <c r="A11" s="3">
        <v>2</v>
      </c>
      <c r="B11" s="5">
        <v>1.3200000000000001E-4</v>
      </c>
      <c r="C11" s="7">
        <v>1.25E-4</v>
      </c>
      <c r="D11" s="13">
        <f>IF(util=1,F11,IF(util=2,H11,IF(util=3,J11,"err")))</f>
        <v>0.95193332759043714</v>
      </c>
      <c r="E11" s="13">
        <f>IF(util=1,G11,IF(util=2,I11,IF(util=3,K11,"err")))</f>
        <v>0.92385148697011243</v>
      </c>
      <c r="F11" s="28">
        <v>0.94464086000000003</v>
      </c>
      <c r="G11" s="28">
        <v>0.91032568000000003</v>
      </c>
      <c r="H11" s="13">
        <f t="shared" si="6"/>
        <v>0.91600000000000004</v>
      </c>
      <c r="I11" s="13">
        <f t="shared" si="7"/>
        <v>0.88100000000000001</v>
      </c>
      <c r="J11" s="13">
        <f t="shared" si="0"/>
        <v>0.95193332759043714</v>
      </c>
      <c r="K11" s="13">
        <f t="shared" si="1"/>
        <v>0.92385148697011243</v>
      </c>
      <c r="L11" s="18" t="s">
        <v>31</v>
      </c>
      <c r="M11" s="19">
        <v>18</v>
      </c>
      <c r="N11" s="21">
        <v>0.93300000000000005</v>
      </c>
      <c r="O11" s="22">
        <v>0.86399999999999999</v>
      </c>
      <c r="P11" s="3">
        <v>2</v>
      </c>
      <c r="Q11">
        <f t="shared" si="2"/>
        <v>64</v>
      </c>
      <c r="R11" s="28">
        <f t="shared" si="8"/>
        <v>0.98125050504</v>
      </c>
      <c r="S11" s="28">
        <f t="shared" si="9"/>
        <v>0.98750325210300005</v>
      </c>
      <c r="T11">
        <f t="shared" si="10"/>
        <v>0.97601160859359148</v>
      </c>
      <c r="U11">
        <f t="shared" si="11"/>
        <v>0.98405587824990848</v>
      </c>
      <c r="V11">
        <f t="shared" si="12"/>
        <v>0.8485160221924809</v>
      </c>
      <c r="W11">
        <f t="shared" si="3"/>
        <v>0.83836527844574571</v>
      </c>
      <c r="X11">
        <f t="shared" si="4"/>
        <v>0.7920987861490173</v>
      </c>
      <c r="Y11">
        <f t="shared" si="5"/>
        <v>0.78262295824476258</v>
      </c>
    </row>
    <row r="12" spans="1:30" x14ac:dyDescent="0.25">
      <c r="A12" s="3">
        <v>3</v>
      </c>
      <c r="B12" s="5">
        <v>1.02E-4</v>
      </c>
      <c r="C12" s="7">
        <v>9.7999999999999997E-5</v>
      </c>
      <c r="D12" s="13">
        <f>IF(util=1,F12,IF(util=2,H12,IF(util=3,J12,"err")))</f>
        <v>0.95193332759043714</v>
      </c>
      <c r="E12" s="13">
        <f>IF(util=1,G12,IF(util=2,I12,IF(util=3,K12,"err")))</f>
        <v>0.92385148697011243</v>
      </c>
      <c r="F12" s="28">
        <v>0.94464086000000003</v>
      </c>
      <c r="G12" s="28">
        <v>0.91032568000000003</v>
      </c>
      <c r="H12" s="13">
        <f t="shared" si="6"/>
        <v>0.91600000000000004</v>
      </c>
      <c r="I12" s="13">
        <f t="shared" si="7"/>
        <v>0.88100000000000001</v>
      </c>
      <c r="J12" s="13">
        <f t="shared" si="0"/>
        <v>0.95193332759043714</v>
      </c>
      <c r="K12" s="13">
        <f t="shared" si="1"/>
        <v>0.92385148697011243</v>
      </c>
      <c r="L12" s="18" t="s">
        <v>32</v>
      </c>
      <c r="M12" s="19">
        <v>20</v>
      </c>
      <c r="N12" s="21">
        <v>0.89500000000000002</v>
      </c>
      <c r="O12" s="22">
        <v>0.86599999999999999</v>
      </c>
      <c r="P12" s="3">
        <v>3</v>
      </c>
      <c r="Q12">
        <f t="shared" si="2"/>
        <v>65</v>
      </c>
      <c r="R12" s="28">
        <f t="shared" si="8"/>
        <v>0.97077271214718286</v>
      </c>
      <c r="S12" s="28">
        <f t="shared" si="9"/>
        <v>0.9806085043968169</v>
      </c>
      <c r="T12">
        <f t="shared" si="10"/>
        <v>0.96504418237280232</v>
      </c>
      <c r="U12">
        <f t="shared" si="11"/>
        <v>0.97684885139095945</v>
      </c>
      <c r="V12">
        <f t="shared" si="12"/>
        <v>0.83684713030986879</v>
      </c>
      <c r="W12">
        <f t="shared" si="3"/>
        <v>0.82955838142031679</v>
      </c>
      <c r="X12">
        <f t="shared" si="4"/>
        <v>0.75478816494220313</v>
      </c>
      <c r="Y12">
        <f t="shared" si="5"/>
        <v>0.74821413104782586</v>
      </c>
    </row>
    <row r="13" spans="1:30" x14ac:dyDescent="0.25">
      <c r="A13" s="3">
        <v>4</v>
      </c>
      <c r="B13" s="5">
        <v>9.3999999999999994E-5</v>
      </c>
      <c r="C13" s="7">
        <v>6.3999999999999997E-5</v>
      </c>
      <c r="D13" s="13">
        <f>IF(util=1,F13,IF(util=2,H13,IF(util=3,J13,"err")))</f>
        <v>0.95193332759043714</v>
      </c>
      <c r="E13" s="13">
        <f>IF(util=1,G13,IF(util=2,I13,IF(util=3,K13,"err")))</f>
        <v>0.92385148697011243</v>
      </c>
      <c r="F13" s="28">
        <v>0.94464086000000003</v>
      </c>
      <c r="G13" s="28">
        <v>0.91032568000000003</v>
      </c>
      <c r="H13" s="13">
        <f t="shared" si="6"/>
        <v>0.91600000000000004</v>
      </c>
      <c r="I13" s="13">
        <f t="shared" si="7"/>
        <v>0.88100000000000001</v>
      </c>
      <c r="J13" s="13">
        <f t="shared" si="0"/>
        <v>0.95193332759043714</v>
      </c>
      <c r="K13" s="13">
        <f t="shared" si="1"/>
        <v>0.92385148697011243</v>
      </c>
      <c r="L13" s="18" t="s">
        <v>33</v>
      </c>
      <c r="M13" s="19">
        <v>25</v>
      </c>
      <c r="N13" s="21">
        <v>0.89500000000000002</v>
      </c>
      <c r="O13" s="22">
        <v>0.873</v>
      </c>
      <c r="P13" s="3">
        <v>4</v>
      </c>
      <c r="Q13">
        <f t="shared" si="2"/>
        <v>66</v>
      </c>
      <c r="R13" s="28">
        <f t="shared" si="8"/>
        <v>0.95931565259842178</v>
      </c>
      <c r="S13" s="28">
        <f t="shared" si="9"/>
        <v>0.97308919838510211</v>
      </c>
      <c r="T13">
        <f t="shared" si="10"/>
        <v>0.95312758698133559</v>
      </c>
      <c r="U13">
        <f t="shared" si="11"/>
        <v>0.96907812470935872</v>
      </c>
      <c r="V13">
        <f t="shared" si="12"/>
        <v>0.82440184787999615</v>
      </c>
      <c r="W13">
        <f t="shared" si="3"/>
        <v>0.82025087506295835</v>
      </c>
      <c r="X13">
        <f t="shared" si="4"/>
        <v>0.71841858283536342</v>
      </c>
      <c r="Y13">
        <f t="shared" si="5"/>
        <v>0.71480124983656779</v>
      </c>
    </row>
    <row r="14" spans="1:30" x14ac:dyDescent="0.25">
      <c r="A14" s="3">
        <v>5</v>
      </c>
      <c r="B14" s="5">
        <v>8.8999999999999995E-5</v>
      </c>
      <c r="C14" s="7">
        <v>8.5000000000000006E-5</v>
      </c>
      <c r="D14" s="13">
        <f>IF(util=1,F14,IF(util=2,H14,IF(util=3,J14,"err")))</f>
        <v>0.95193332759043714</v>
      </c>
      <c r="E14" s="13">
        <f>IF(util=1,G14,IF(util=2,I14,IF(util=3,K14,"err")))</f>
        <v>0.92385148697011243</v>
      </c>
      <c r="F14" s="28">
        <v>0.94464086000000003</v>
      </c>
      <c r="G14" s="28">
        <v>0.91032568000000003</v>
      </c>
      <c r="H14" s="13">
        <f t="shared" si="6"/>
        <v>0.91600000000000004</v>
      </c>
      <c r="I14" s="13">
        <f t="shared" si="7"/>
        <v>0.88100000000000001</v>
      </c>
      <c r="J14" s="13">
        <f t="shared" si="0"/>
        <v>0.95193332759043714</v>
      </c>
      <c r="K14" s="13">
        <f t="shared" si="1"/>
        <v>0.92385148697011243</v>
      </c>
      <c r="L14" s="18" t="s">
        <v>34</v>
      </c>
      <c r="M14" s="19">
        <v>30</v>
      </c>
      <c r="N14" s="21">
        <v>0.91600000000000004</v>
      </c>
      <c r="O14" s="22">
        <v>0.87</v>
      </c>
      <c r="P14" s="3">
        <v>5</v>
      </c>
      <c r="Q14">
        <f t="shared" si="2"/>
        <v>67</v>
      </c>
      <c r="R14" s="28">
        <f t="shared" si="8"/>
        <v>0.94693952136424953</v>
      </c>
      <c r="S14" s="28">
        <f t="shared" si="9"/>
        <v>0.96506705103361534</v>
      </c>
      <c r="T14">
        <f t="shared" si="10"/>
        <v>0.9402825365290588</v>
      </c>
      <c r="U14">
        <f t="shared" si="11"/>
        <v>0.96071845890165786</v>
      </c>
      <c r="V14">
        <f t="shared" si="12"/>
        <v>0.81120566983613496</v>
      </c>
      <c r="W14">
        <f t="shared" si="3"/>
        <v>0.81042706305460999</v>
      </c>
      <c r="X14">
        <f t="shared" si="4"/>
        <v>0.68301340680552092</v>
      </c>
      <c r="Y14">
        <f t="shared" si="5"/>
        <v>0.68235784078794282</v>
      </c>
    </row>
    <row r="15" spans="1:30" x14ac:dyDescent="0.25">
      <c r="A15" s="3">
        <v>6</v>
      </c>
      <c r="B15" s="5">
        <v>8.2999999999999998E-5</v>
      </c>
      <c r="C15" s="7">
        <v>7.8999999999999996E-5</v>
      </c>
      <c r="D15" s="13">
        <f>IF(util=1,F15,IF(util=2,H15,IF(util=3,J15,"err")))</f>
        <v>0.95193332759043714</v>
      </c>
      <c r="E15" s="13">
        <f>IF(util=1,G15,IF(util=2,I15,IF(util=3,K15,"err")))</f>
        <v>0.92385148697011243</v>
      </c>
      <c r="F15" s="28">
        <v>0.94464086000000003</v>
      </c>
      <c r="G15" s="28">
        <v>0.91032568000000003</v>
      </c>
      <c r="H15" s="13">
        <f t="shared" si="6"/>
        <v>0.91600000000000004</v>
      </c>
      <c r="I15" s="13">
        <f t="shared" si="7"/>
        <v>0.88100000000000001</v>
      </c>
      <c r="J15" s="13">
        <f t="shared" si="0"/>
        <v>0.95193332759043714</v>
      </c>
      <c r="K15" s="13">
        <f t="shared" si="1"/>
        <v>0.92385148697011243</v>
      </c>
      <c r="L15" s="18" t="s">
        <v>35</v>
      </c>
      <c r="M15" s="19">
        <v>35</v>
      </c>
      <c r="N15" s="21">
        <v>0.86199999999999999</v>
      </c>
      <c r="O15" s="22">
        <v>0.85699999999999998</v>
      </c>
      <c r="P15" s="3">
        <v>6</v>
      </c>
      <c r="Q15">
        <f t="shared" si="2"/>
        <v>68</v>
      </c>
      <c r="R15" s="28">
        <f t="shared" si="8"/>
        <v>0.93362555169386818</v>
      </c>
      <c r="S15" s="28">
        <f t="shared" si="9"/>
        <v>0.95636986676970037</v>
      </c>
      <c r="T15">
        <f t="shared" si="10"/>
        <v>0.926450172516325</v>
      </c>
      <c r="U15">
        <f t="shared" si="11"/>
        <v>0.95157271551798361</v>
      </c>
      <c r="V15">
        <f t="shared" si="12"/>
        <v>0.79721539785900408</v>
      </c>
      <c r="W15">
        <f t="shared" si="3"/>
        <v>0.79992732528845267</v>
      </c>
      <c r="X15">
        <f t="shared" si="4"/>
        <v>0.64853523981036132</v>
      </c>
      <c r="Y15">
        <f t="shared" si="5"/>
        <v>0.65074139452153357</v>
      </c>
    </row>
    <row r="16" spans="1:30" x14ac:dyDescent="0.25">
      <c r="A16" s="3">
        <v>7</v>
      </c>
      <c r="B16" s="5">
        <v>7.2999999999999999E-5</v>
      </c>
      <c r="C16" s="7">
        <v>6.0999999999999999E-5</v>
      </c>
      <c r="D16" s="13">
        <f>IF(util=1,F16,IF(util=2,H16,IF(util=3,J16,"err")))</f>
        <v>0.95193332759043714</v>
      </c>
      <c r="E16" s="13">
        <f>IF(util=1,G16,IF(util=2,I16,IF(util=3,K16,"err")))</f>
        <v>0.92385148697011243</v>
      </c>
      <c r="F16" s="28">
        <v>0.94464086000000003</v>
      </c>
      <c r="G16" s="28">
        <v>0.91032568000000003</v>
      </c>
      <c r="H16" s="13">
        <f t="shared" si="6"/>
        <v>0.91600000000000004</v>
      </c>
      <c r="I16" s="13">
        <f t="shared" si="7"/>
        <v>0.88100000000000001</v>
      </c>
      <c r="J16" s="13">
        <f t="shared" si="0"/>
        <v>0.95193332759043714</v>
      </c>
      <c r="K16" s="13">
        <f t="shared" si="1"/>
        <v>0.92385148697011243</v>
      </c>
      <c r="L16" s="18" t="s">
        <v>36</v>
      </c>
      <c r="M16" s="19">
        <v>40</v>
      </c>
      <c r="N16" s="21">
        <v>0.87</v>
      </c>
      <c r="O16" s="22">
        <v>0.85</v>
      </c>
      <c r="P16" s="3">
        <v>7</v>
      </c>
      <c r="Q16">
        <f t="shared" si="2"/>
        <v>69</v>
      </c>
      <c r="R16" s="28">
        <f t="shared" si="8"/>
        <v>0.9192747933387817</v>
      </c>
      <c r="S16" s="28">
        <f t="shared" si="9"/>
        <v>0.94677556426626674</v>
      </c>
      <c r="T16">
        <f t="shared" si="10"/>
        <v>0.91153266102928243</v>
      </c>
      <c r="U16">
        <f t="shared" si="11"/>
        <v>0.94165303507580411</v>
      </c>
      <c r="V16">
        <f t="shared" si="12"/>
        <v>0.78235485365068358</v>
      </c>
      <c r="W16">
        <f t="shared" si="3"/>
        <v>0.78877000412352971</v>
      </c>
      <c r="X16">
        <f t="shared" si="4"/>
        <v>0.61492384301654957</v>
      </c>
      <c r="Y16">
        <f t="shared" si="5"/>
        <v>0.61996609329963315</v>
      </c>
    </row>
    <row r="17" spans="1:25" x14ac:dyDescent="0.25">
      <c r="A17" s="3">
        <v>8</v>
      </c>
      <c r="B17" s="5">
        <v>6.3999999999999997E-5</v>
      </c>
      <c r="C17" s="7">
        <v>6.3999999999999997E-5</v>
      </c>
      <c r="D17" s="13">
        <f>IF(util=1,F17,IF(util=2,H17,IF(util=3,J17,"err")))</f>
        <v>0.95193332759043714</v>
      </c>
      <c r="E17" s="13">
        <f>IF(util=1,G17,IF(util=2,I17,IF(util=3,K17,"err")))</f>
        <v>0.92385148697011243</v>
      </c>
      <c r="F17" s="28">
        <v>0.94464086000000003</v>
      </c>
      <c r="G17" s="28">
        <v>0.91032568000000003</v>
      </c>
      <c r="H17" s="13">
        <f t="shared" si="6"/>
        <v>0.91600000000000004</v>
      </c>
      <c r="I17" s="13">
        <f t="shared" si="7"/>
        <v>0.88100000000000001</v>
      </c>
      <c r="J17" s="13">
        <f t="shared" si="0"/>
        <v>0.95193332759043714</v>
      </c>
      <c r="K17" s="13">
        <f t="shared" si="1"/>
        <v>0.92385148697011243</v>
      </c>
      <c r="L17" s="18" t="s">
        <v>37</v>
      </c>
      <c r="M17" s="19">
        <v>45</v>
      </c>
      <c r="N17" s="21">
        <v>0.82399999999999995</v>
      </c>
      <c r="O17" s="22">
        <v>0.81499999999999995</v>
      </c>
      <c r="P17" s="3">
        <v>8</v>
      </c>
      <c r="Q17">
        <f t="shared" si="2"/>
        <v>70</v>
      </c>
      <c r="R17" s="28">
        <f t="shared" si="8"/>
        <v>0.90379052871978327</v>
      </c>
      <c r="S17" s="28">
        <f t="shared" si="9"/>
        <v>0.93653050588534148</v>
      </c>
      <c r="T17">
        <f t="shared" si="10"/>
        <v>0.89574860059523465</v>
      </c>
      <c r="U17">
        <f t="shared" si="11"/>
        <v>0.93093098999065305</v>
      </c>
      <c r="V17">
        <f t="shared" si="12"/>
        <v>0.76681954959211895</v>
      </c>
      <c r="W17">
        <f t="shared" si="3"/>
        <v>0.7769398211985804</v>
      </c>
      <c r="X17">
        <f t="shared" si="4"/>
        <v>0.58233162749279532</v>
      </c>
      <c r="Y17">
        <f t="shared" si="5"/>
        <v>0.59001707870278941</v>
      </c>
    </row>
    <row r="18" spans="1:25" x14ac:dyDescent="0.25">
      <c r="A18" s="3">
        <v>9</v>
      </c>
      <c r="B18" s="5">
        <v>6.2000000000000003E-5</v>
      </c>
      <c r="C18" s="7">
        <v>5.5999999999999999E-5</v>
      </c>
      <c r="D18" s="13">
        <f>IF(util=1,F18,IF(util=2,H18,IF(util=3,J18,"err")))</f>
        <v>0.95193332759043714</v>
      </c>
      <c r="E18" s="13">
        <f>IF(util=1,G18,IF(util=2,I18,IF(util=3,K18,"err")))</f>
        <v>0.92385148697011243</v>
      </c>
      <c r="F18" s="28">
        <v>0.94464086000000003</v>
      </c>
      <c r="G18" s="28">
        <v>0.91032568000000003</v>
      </c>
      <c r="H18" s="13">
        <f t="shared" si="6"/>
        <v>0.91600000000000004</v>
      </c>
      <c r="I18" s="13">
        <f t="shared" si="7"/>
        <v>0.88100000000000001</v>
      </c>
      <c r="J18" s="13">
        <f t="shared" si="0"/>
        <v>0.95193332759043714</v>
      </c>
      <c r="K18" s="13">
        <f t="shared" si="1"/>
        <v>0.92385148697011243</v>
      </c>
      <c r="L18" s="18" t="s">
        <v>38</v>
      </c>
      <c r="M18" s="19">
        <v>50</v>
      </c>
      <c r="N18" s="21">
        <v>0.83699999999999997</v>
      </c>
      <c r="O18" s="22">
        <v>0.80500000000000005</v>
      </c>
      <c r="P18" s="3">
        <v>9</v>
      </c>
      <c r="Q18">
        <f t="shared" si="2"/>
        <v>71</v>
      </c>
      <c r="R18" s="28">
        <f t="shared" si="8"/>
        <v>0.88770667247068602</v>
      </c>
      <c r="S18" s="28">
        <f t="shared" si="9"/>
        <v>0.92533147409596461</v>
      </c>
      <c r="T18">
        <f t="shared" si="10"/>
        <v>0.87891305017319143</v>
      </c>
      <c r="U18">
        <f t="shared" si="11"/>
        <v>0.91936910074262723</v>
      </c>
      <c r="V18">
        <f t="shared" si="12"/>
        <v>0.75045841716352557</v>
      </c>
      <c r="W18">
        <f t="shared" si="3"/>
        <v>0.76441471324167432</v>
      </c>
      <c r="X18">
        <f t="shared" si="4"/>
        <v>0.5506345840132727</v>
      </c>
      <c r="Y18">
        <f t="shared" si="5"/>
        <v>0.56087475070285886</v>
      </c>
    </row>
    <row r="19" spans="1:25" x14ac:dyDescent="0.25">
      <c r="A19" s="3">
        <v>10</v>
      </c>
      <c r="B19" s="5">
        <v>7.2000000000000002E-5</v>
      </c>
      <c r="C19" s="7">
        <v>6.3999999999999997E-5</v>
      </c>
      <c r="D19" s="13">
        <f>IF(util=1,F19,IF(util=2,H19,IF(util=3,J19,"err")))</f>
        <v>0.95193332759043714</v>
      </c>
      <c r="E19" s="13">
        <f>IF(util=1,G19,IF(util=2,I19,IF(util=3,K19,"err")))</f>
        <v>0.92385148697011243</v>
      </c>
      <c r="F19" s="28">
        <v>0.94464086000000003</v>
      </c>
      <c r="G19" s="28">
        <v>0.91032568000000003</v>
      </c>
      <c r="H19" s="13">
        <f t="shared" si="6"/>
        <v>0.91600000000000004</v>
      </c>
      <c r="I19" s="13">
        <f t="shared" si="7"/>
        <v>0.88100000000000001</v>
      </c>
      <c r="J19" s="13">
        <f t="shared" si="0"/>
        <v>0.95193332759043714</v>
      </c>
      <c r="K19" s="13">
        <f t="shared" si="1"/>
        <v>0.92385148697011243</v>
      </c>
      <c r="L19" s="18" t="s">
        <v>39</v>
      </c>
      <c r="M19" s="19">
        <v>55</v>
      </c>
      <c r="N19" s="21">
        <v>0.81699999999999995</v>
      </c>
      <c r="O19" s="22">
        <v>0.80200000000000005</v>
      </c>
      <c r="P19" s="3">
        <v>10</v>
      </c>
      <c r="Q19">
        <f t="shared" si="2"/>
        <v>72</v>
      </c>
      <c r="R19" s="28">
        <f t="shared" si="8"/>
        <v>0.87011942787569674</v>
      </c>
      <c r="S19" s="28">
        <f t="shared" si="9"/>
        <v>0.91340672738928996</v>
      </c>
      <c r="T19">
        <f t="shared" si="10"/>
        <v>0.86070821614379323</v>
      </c>
      <c r="U19">
        <f t="shared" si="11"/>
        <v>0.9066593918940653</v>
      </c>
      <c r="V19">
        <f t="shared" si="12"/>
        <v>0.73300879206883685</v>
      </c>
      <c r="W19">
        <f t="shared" si="3"/>
        <v>0.75094945690949622</v>
      </c>
      <c r="X19">
        <f t="shared" si="4"/>
        <v>0.51964372331227293</v>
      </c>
      <c r="Y19">
        <f t="shared" si="5"/>
        <v>0.53236219814827779</v>
      </c>
    </row>
    <row r="20" spans="1:25" x14ac:dyDescent="0.25">
      <c r="A20" s="3">
        <v>11</v>
      </c>
      <c r="B20" s="5">
        <v>8.1000000000000004E-5</v>
      </c>
      <c r="C20" s="7">
        <v>6.2000000000000003E-5</v>
      </c>
      <c r="D20" s="13">
        <f>IF(util=1,F20,IF(util=2,H20,IF(util=3,J20,"err")))</f>
        <v>0.95193332759043714</v>
      </c>
      <c r="E20" s="13">
        <f>IF(util=1,G20,IF(util=2,I20,IF(util=3,K20,"err")))</f>
        <v>0.92385148697011243</v>
      </c>
      <c r="F20" s="28">
        <v>0.94464086000000003</v>
      </c>
      <c r="G20" s="28">
        <v>0.91032568000000003</v>
      </c>
      <c r="H20" s="13">
        <f t="shared" si="6"/>
        <v>0.91600000000000004</v>
      </c>
      <c r="I20" s="13">
        <f t="shared" si="7"/>
        <v>0.88100000000000001</v>
      </c>
      <c r="J20" s="13">
        <f t="shared" si="0"/>
        <v>0.95193332759043714</v>
      </c>
      <c r="K20" s="13">
        <f t="shared" si="1"/>
        <v>0.92385148697011243</v>
      </c>
      <c r="L20" s="18" t="s">
        <v>40</v>
      </c>
      <c r="M20" s="19">
        <v>60</v>
      </c>
      <c r="N20" s="21">
        <v>0.80900000000000005</v>
      </c>
      <c r="O20" s="22">
        <v>0.78400000000000003</v>
      </c>
      <c r="P20" s="3">
        <v>11</v>
      </c>
      <c r="Q20">
        <f t="shared" si="2"/>
        <v>73</v>
      </c>
      <c r="R20" s="28">
        <f t="shared" si="8"/>
        <v>0.85129700441188971</v>
      </c>
      <c r="S20" s="28">
        <f t="shared" si="9"/>
        <v>0.89991205639884064</v>
      </c>
      <c r="T20">
        <f t="shared" si="10"/>
        <v>0.84065792009925211</v>
      </c>
      <c r="U20">
        <f t="shared" si="11"/>
        <v>0.89231184912652428</v>
      </c>
      <c r="V20">
        <f t="shared" si="12"/>
        <v>0.71407617247758226</v>
      </c>
      <c r="W20">
        <f t="shared" si="3"/>
        <v>0.73615308966323822</v>
      </c>
      <c r="X20">
        <f t="shared" si="4"/>
        <v>0.48910341361470749</v>
      </c>
      <c r="Y20">
        <f t="shared" si="5"/>
        <v>0.50422490341337811</v>
      </c>
    </row>
    <row r="21" spans="1:25" x14ac:dyDescent="0.25">
      <c r="A21" s="3">
        <v>12</v>
      </c>
      <c r="B21" s="5">
        <v>1.05E-4</v>
      </c>
      <c r="C21" s="7">
        <v>5.7000000000000003E-5</v>
      </c>
      <c r="D21" s="13">
        <f>IF(util=1,F21,IF(util=2,H21,IF(util=3,J21,"err")))</f>
        <v>0.95193332759043714</v>
      </c>
      <c r="E21" s="13">
        <f>IF(util=1,G21,IF(util=2,I21,IF(util=3,K21,"err")))</f>
        <v>0.92385148697011243</v>
      </c>
      <c r="F21" s="28">
        <v>0.94464086000000003</v>
      </c>
      <c r="G21" s="28">
        <v>0.91032568000000003</v>
      </c>
      <c r="H21" s="13">
        <f t="shared" si="6"/>
        <v>0.91600000000000004</v>
      </c>
      <c r="I21" s="13">
        <f t="shared" si="7"/>
        <v>0.88100000000000001</v>
      </c>
      <c r="J21" s="13">
        <f t="shared" si="0"/>
        <v>0.95193332759043714</v>
      </c>
      <c r="K21" s="13">
        <f t="shared" si="1"/>
        <v>0.92385148697011243</v>
      </c>
      <c r="L21" s="18" t="s">
        <v>41</v>
      </c>
      <c r="M21" s="19">
        <v>65</v>
      </c>
      <c r="N21" s="21">
        <v>0.79800000000000004</v>
      </c>
      <c r="O21" s="22">
        <v>0.78200000000000003</v>
      </c>
      <c r="P21" s="3">
        <v>12</v>
      </c>
      <c r="Q21">
        <f t="shared" si="2"/>
        <v>74</v>
      </c>
      <c r="R21" s="28">
        <f t="shared" si="8"/>
        <v>0.83001883578661451</v>
      </c>
      <c r="S21" s="28">
        <f t="shared" si="9"/>
        <v>0.88471164185420781</v>
      </c>
      <c r="T21">
        <f t="shared" si="10"/>
        <v>0.8187197893750513</v>
      </c>
      <c r="U21">
        <f t="shared" si="11"/>
        <v>0.87653027094616109</v>
      </c>
      <c r="V21">
        <f t="shared" si="12"/>
        <v>0.6936376467388361</v>
      </c>
      <c r="W21">
        <f t="shared" si="3"/>
        <v>0.720211811893398</v>
      </c>
      <c r="X21">
        <f t="shared" si="4"/>
        <v>0.45903780967633667</v>
      </c>
      <c r="Y21">
        <f t="shared" si="5"/>
        <v>0.47662414834160266</v>
      </c>
    </row>
    <row r="22" spans="1:25" x14ac:dyDescent="0.25">
      <c r="A22" s="3">
        <v>13</v>
      </c>
      <c r="B22" s="5">
        <v>1.25E-4</v>
      </c>
      <c r="C22" s="7">
        <v>7.8999999999999996E-5</v>
      </c>
      <c r="D22" s="13">
        <f>IF(util=1,F22,IF(util=2,H22,IF(util=3,J22,"err")))</f>
        <v>0.95193332759043714</v>
      </c>
      <c r="E22" s="13">
        <f>IF(util=1,G22,IF(util=2,I22,IF(util=3,K22,"err")))</f>
        <v>0.92385148697011243</v>
      </c>
      <c r="F22" s="28">
        <v>0.94464086000000003</v>
      </c>
      <c r="G22" s="28">
        <v>0.91032568000000003</v>
      </c>
      <c r="H22" s="13">
        <f t="shared" si="6"/>
        <v>0.91600000000000004</v>
      </c>
      <c r="I22" s="13">
        <f t="shared" si="7"/>
        <v>0.88100000000000001</v>
      </c>
      <c r="J22" s="13">
        <f t="shared" si="0"/>
        <v>0.95193332759043714</v>
      </c>
      <c r="K22" s="13">
        <f t="shared" si="1"/>
        <v>0.92385148697011243</v>
      </c>
      <c r="L22" s="18" t="s">
        <v>42</v>
      </c>
      <c r="M22" s="19">
        <v>70</v>
      </c>
      <c r="N22" s="21">
        <v>0.80200000000000005</v>
      </c>
      <c r="O22" s="22">
        <v>0.78700000000000003</v>
      </c>
      <c r="P22" s="3">
        <v>13</v>
      </c>
      <c r="Q22">
        <f t="shared" si="2"/>
        <v>75</v>
      </c>
      <c r="R22" s="28">
        <f t="shared" si="8"/>
        <v>0.80742074296348809</v>
      </c>
      <c r="S22" s="28">
        <f t="shared" si="9"/>
        <v>0.86834890003811427</v>
      </c>
      <c r="T22">
        <f t="shared" si="10"/>
        <v>0.79513946975264194</v>
      </c>
      <c r="U22">
        <f t="shared" si="11"/>
        <v>0.85936322562051992</v>
      </c>
      <c r="V22">
        <f t="shared" si="12"/>
        <v>0.67191388308557098</v>
      </c>
      <c r="W22">
        <f t="shared" si="3"/>
        <v>0.7031827866501057</v>
      </c>
      <c r="X22">
        <f t="shared" si="4"/>
        <v>0.4296245272605077</v>
      </c>
      <c r="Y22">
        <f t="shared" si="5"/>
        <v>0.44961799405743763</v>
      </c>
    </row>
    <row r="23" spans="1:25" x14ac:dyDescent="0.25">
      <c r="A23" s="3">
        <v>14</v>
      </c>
      <c r="B23" s="5">
        <v>1.16E-4</v>
      </c>
      <c r="C23" s="7">
        <v>9.2E-5</v>
      </c>
      <c r="D23" s="13">
        <f>IF(util=1,F23,IF(util=2,H23,IF(util=3,J23,"err")))</f>
        <v>0.95193332759043714</v>
      </c>
      <c r="E23" s="13">
        <f>IF(util=1,G23,IF(util=2,I23,IF(util=3,K23,"err")))</f>
        <v>0.92385148697011243</v>
      </c>
      <c r="F23" s="28">
        <v>0.94464086000000003</v>
      </c>
      <c r="G23" s="28">
        <v>0.91032568000000003</v>
      </c>
      <c r="H23" s="13">
        <f t="shared" si="6"/>
        <v>0.91600000000000004</v>
      </c>
      <c r="I23" s="13">
        <f t="shared" si="7"/>
        <v>0.88100000000000001</v>
      </c>
      <c r="J23" s="13">
        <f t="shared" si="0"/>
        <v>0.95193332759043714</v>
      </c>
      <c r="K23" s="13">
        <f t="shared" si="1"/>
        <v>0.92385148697011243</v>
      </c>
      <c r="L23" s="18" t="s">
        <v>43</v>
      </c>
      <c r="M23" s="19">
        <v>75</v>
      </c>
      <c r="N23" s="21">
        <v>0.79100000000000004</v>
      </c>
      <c r="O23" s="22">
        <v>0.74099999999999999</v>
      </c>
      <c r="P23" s="3">
        <v>14</v>
      </c>
      <c r="Q23">
        <f t="shared" si="2"/>
        <v>76</v>
      </c>
      <c r="R23" s="28">
        <f t="shared" si="8"/>
        <v>0.78285819654179578</v>
      </c>
      <c r="S23" s="28">
        <f t="shared" si="9"/>
        <v>0.85037755120292546</v>
      </c>
      <c r="T23">
        <f t="shared" si="10"/>
        <v>0.7694133898743869</v>
      </c>
      <c r="U23">
        <f t="shared" si="11"/>
        <v>0.84045534593548976</v>
      </c>
      <c r="V23">
        <f t="shared" si="12"/>
        <v>0.64849172886107487</v>
      </c>
      <c r="W23">
        <f t="shared" si="3"/>
        <v>0.68479405168090568</v>
      </c>
      <c r="X23">
        <f t="shared" si="4"/>
        <v>0.40062638123540967</v>
      </c>
      <c r="Y23">
        <f t="shared" si="5"/>
        <v>0.42305329521824647</v>
      </c>
    </row>
    <row r="24" spans="1:25" x14ac:dyDescent="0.25">
      <c r="A24" s="3">
        <v>15</v>
      </c>
      <c r="B24" s="5">
        <v>1.6899999999999999E-4</v>
      </c>
      <c r="C24" s="7">
        <v>9.7999999999999997E-5</v>
      </c>
      <c r="D24" s="13">
        <f>IF(util=1,F24,IF(util=2,H24,IF(util=3,J24,"err")))</f>
        <v>0.95193332759043714</v>
      </c>
      <c r="E24" s="13">
        <f>IF(util=1,G24,IF(util=2,I24,IF(util=3,K24,"err")))</f>
        <v>0.92385148697011243</v>
      </c>
      <c r="F24" s="28">
        <v>0.94464086000000003</v>
      </c>
      <c r="G24" s="28">
        <v>0.91032568000000003</v>
      </c>
      <c r="H24" s="13">
        <f t="shared" si="6"/>
        <v>0.91600000000000004</v>
      </c>
      <c r="I24" s="13">
        <f t="shared" si="7"/>
        <v>0.88100000000000001</v>
      </c>
      <c r="J24" s="13">
        <f>J25</f>
        <v>0.95193332759043714</v>
      </c>
      <c r="K24" s="13">
        <f>K25</f>
        <v>0.92385148697011243</v>
      </c>
      <c r="L24" s="18" t="s">
        <v>44</v>
      </c>
      <c r="M24" s="19">
        <v>80</v>
      </c>
      <c r="N24" s="21">
        <v>0.77300000000000002</v>
      </c>
      <c r="O24" s="22">
        <v>0.71699999999999997</v>
      </c>
      <c r="P24" s="3">
        <v>15</v>
      </c>
      <c r="Q24">
        <f t="shared" si="2"/>
        <v>77</v>
      </c>
      <c r="R24" s="28">
        <f t="shared" si="8"/>
        <v>0.75596858320697813</v>
      </c>
      <c r="S24" s="28">
        <f t="shared" si="9"/>
        <v>0.83053314066805395</v>
      </c>
      <c r="T24">
        <f t="shared" si="10"/>
        <v>0.74162899313641661</v>
      </c>
      <c r="U24">
        <f t="shared" si="11"/>
        <v>0.81954809408300799</v>
      </c>
      <c r="V24">
        <f t="shared" si="12"/>
        <v>0.62345904860450352</v>
      </c>
      <c r="W24">
        <f t="shared" si="3"/>
        <v>0.66485787930626883</v>
      </c>
      <c r="X24">
        <f t="shared" si="4"/>
        <v>0.37213685720877443</v>
      </c>
      <c r="Y24">
        <f t="shared" si="5"/>
        <v>0.39684743087669472</v>
      </c>
    </row>
    <row r="25" spans="1:25" x14ac:dyDescent="0.25">
      <c r="A25" s="3">
        <v>16</v>
      </c>
      <c r="B25" s="5">
        <v>2.2000000000000001E-4</v>
      </c>
      <c r="C25" s="7">
        <v>1.4799999999999999E-4</v>
      </c>
      <c r="D25" s="13">
        <f>IF(util=1,F25,IF(util=2,H25,IF(util=3,J25,"err")))</f>
        <v>0.95193332759043714</v>
      </c>
      <c r="E25" s="13">
        <f>IF(util=1,G25,IF(util=2,I25,IF(util=3,K25,"err")))</f>
        <v>0.92385148697011243</v>
      </c>
      <c r="F25" s="28">
        <v>0.94464086000000003</v>
      </c>
      <c r="G25" s="28">
        <v>0.91032568000000003</v>
      </c>
      <c r="H25" s="13">
        <f t="shared" si="6"/>
        <v>0.91600000000000004</v>
      </c>
      <c r="I25" s="13">
        <f t="shared" si="7"/>
        <v>0.88100000000000001</v>
      </c>
      <c r="J25" s="28">
        <v>0.95193332759043714</v>
      </c>
      <c r="K25" s="28">
        <v>0.92385148697011243</v>
      </c>
      <c r="L25" s="18" t="s">
        <v>45</v>
      </c>
      <c r="M25" s="19">
        <v>85</v>
      </c>
      <c r="N25" s="21">
        <v>0.71799999999999997</v>
      </c>
      <c r="O25" s="22">
        <v>0.66500000000000004</v>
      </c>
      <c r="P25" s="3">
        <v>16</v>
      </c>
      <c r="Q25">
        <f t="shared" si="2"/>
        <v>78</v>
      </c>
      <c r="R25" s="28">
        <f t="shared" si="8"/>
        <v>0.72728940306585499</v>
      </c>
      <c r="S25" s="28">
        <f t="shared" si="9"/>
        <v>0.80856304749796193</v>
      </c>
      <c r="T25">
        <f t="shared" si="10"/>
        <v>0.71180286616167221</v>
      </c>
      <c r="U25">
        <f t="shared" si="11"/>
        <v>0.7964612843660599</v>
      </c>
      <c r="V25">
        <f t="shared" si="12"/>
        <v>0.59684326918990727</v>
      </c>
      <c r="W25">
        <f t="shared" si="3"/>
        <v>0.64325434765158918</v>
      </c>
      <c r="X25">
        <f t="shared" si="4"/>
        <v>0.34420304170899979</v>
      </c>
      <c r="Y25">
        <f t="shared" si="5"/>
        <v>0.3709685850269106</v>
      </c>
    </row>
    <row r="26" spans="1:25" x14ac:dyDescent="0.25">
      <c r="A26" s="3">
        <v>17</v>
      </c>
      <c r="B26" s="5">
        <v>3.0299999999999999E-4</v>
      </c>
      <c r="C26" s="7">
        <v>1.5899999999999999E-4</v>
      </c>
      <c r="D26" s="13">
        <f>IF(util=1,F26,IF(util=2,H26,IF(util=3,J26,"err")))</f>
        <v>0.95090560143127845</v>
      </c>
      <c r="E26" s="13">
        <f>IF(util=1,G26,IF(util=2,I26,IF(util=3,K26,"err")))</f>
        <v>0.9232171339980344</v>
      </c>
      <c r="F26" s="28">
        <v>0.94333138999999999</v>
      </c>
      <c r="G26" s="28">
        <v>0.91087275999999995</v>
      </c>
      <c r="H26" s="13">
        <f t="shared" si="6"/>
        <v>0.91600000000000004</v>
      </c>
      <c r="I26" s="13">
        <f t="shared" si="7"/>
        <v>0.88100000000000001</v>
      </c>
      <c r="J26" s="28">
        <v>0.95090560143127845</v>
      </c>
      <c r="K26" s="28">
        <v>0.9232171339980344</v>
      </c>
      <c r="L26" s="23" t="s">
        <v>46</v>
      </c>
      <c r="M26" s="24">
        <v>90</v>
      </c>
      <c r="N26" s="25">
        <v>0.66300000000000003</v>
      </c>
      <c r="O26" s="26">
        <v>0.66500000000000004</v>
      </c>
      <c r="P26" s="3">
        <v>17</v>
      </c>
      <c r="Q26">
        <f t="shared" si="2"/>
        <v>79</v>
      </c>
      <c r="R26" s="28">
        <f t="shared" si="8"/>
        <v>0.69631632925748943</v>
      </c>
      <c r="S26" s="28">
        <f t="shared" si="9"/>
        <v>0.78435952123415797</v>
      </c>
      <c r="T26">
        <f t="shared" si="10"/>
        <v>0.67997796290779178</v>
      </c>
      <c r="U26">
        <f t="shared" si="11"/>
        <v>0.77117639858101494</v>
      </c>
      <c r="V26">
        <f t="shared" si="12"/>
        <v>0.56869343940560813</v>
      </c>
      <c r="W26">
        <f t="shared" si="3"/>
        <v>0.61999705381053083</v>
      </c>
      <c r="X26">
        <f t="shared" si="4"/>
        <v>0.31687813377645363</v>
      </c>
      <c r="Y26">
        <f t="shared" si="5"/>
        <v>0.34546470162153076</v>
      </c>
    </row>
    <row r="27" spans="1:25" x14ac:dyDescent="0.25">
      <c r="A27" s="3">
        <v>18</v>
      </c>
      <c r="B27" s="5">
        <v>3.8699999999999997E-4</v>
      </c>
      <c r="C27" s="7">
        <v>2.1100000000000001E-4</v>
      </c>
      <c r="D27" s="13">
        <f>IF(util=1,F27,IF(util=2,H27,IF(util=3,J27,"err")))</f>
        <v>0.94984532231111662</v>
      </c>
      <c r="E27" s="13">
        <f>IF(util=1,G27,IF(util=2,I27,IF(util=3,K27,"err")))</f>
        <v>0.92255696204296078</v>
      </c>
      <c r="F27" s="28">
        <v>0.94198996999999995</v>
      </c>
      <c r="G27" s="28">
        <v>0.91123900000000002</v>
      </c>
      <c r="H27" s="13">
        <f t="shared" si="6"/>
        <v>0.93300000000000005</v>
      </c>
      <c r="I27" s="13">
        <f t="shared" si="7"/>
        <v>0.86399999999999999</v>
      </c>
      <c r="J27" s="28">
        <v>0.94984532231111662</v>
      </c>
      <c r="K27" s="28">
        <v>0.92255696204296078</v>
      </c>
      <c r="L27" s="12"/>
      <c r="M27" s="12"/>
      <c r="P27" s="3">
        <v>18</v>
      </c>
      <c r="Q27">
        <f t="shared" si="2"/>
        <v>80</v>
      </c>
      <c r="R27" s="28">
        <f t="shared" si="8"/>
        <v>0.66363959655809401</v>
      </c>
      <c r="S27" s="28">
        <f t="shared" si="9"/>
        <v>0.7579932759278718</v>
      </c>
      <c r="T27">
        <f t="shared" si="10"/>
        <v>0.64608898378751867</v>
      </c>
      <c r="U27">
        <f t="shared" si="11"/>
        <v>0.74372405250852958</v>
      </c>
      <c r="V27">
        <f t="shared" si="12"/>
        <v>0.53896762405927934</v>
      </c>
      <c r="W27">
        <f t="shared" si="3"/>
        <v>0.59514014792448577</v>
      </c>
      <c r="X27">
        <f t="shared" si="4"/>
        <v>0.29015922426928009</v>
      </c>
      <c r="Y27">
        <f t="shared" si="5"/>
        <v>0.32040032822876996</v>
      </c>
    </row>
    <row r="28" spans="1:25" x14ac:dyDescent="0.25">
      <c r="A28" s="3">
        <v>19</v>
      </c>
      <c r="B28" s="5">
        <v>4.15E-4</v>
      </c>
      <c r="C28" s="7">
        <v>1.94E-4</v>
      </c>
      <c r="D28" s="13">
        <f>IF(util=1,F28,IF(util=2,H28,IF(util=3,J28,"err")))</f>
        <v>0.94875233730404374</v>
      </c>
      <c r="E28" s="13">
        <f>IF(util=1,G28,IF(util=2,I28,IF(util=3,K28,"err")))</f>
        <v>0.92187042591949053</v>
      </c>
      <c r="F28" s="28">
        <v>0.94061612000000006</v>
      </c>
      <c r="G28" s="28">
        <v>0.9114333</v>
      </c>
      <c r="H28" s="13">
        <f t="shared" si="6"/>
        <v>0.93300000000000005</v>
      </c>
      <c r="I28" s="13">
        <f t="shared" si="7"/>
        <v>0.86399999999999999</v>
      </c>
      <c r="J28" s="28">
        <v>0.94875233730404374</v>
      </c>
      <c r="K28" s="28">
        <v>0.92187042591949053</v>
      </c>
      <c r="L28" s="12"/>
      <c r="M28" s="12"/>
      <c r="P28" s="3">
        <v>19</v>
      </c>
      <c r="Q28">
        <f t="shared" si="2"/>
        <v>81</v>
      </c>
      <c r="R28" s="28">
        <f t="shared" si="8"/>
        <v>0.62853837101694332</v>
      </c>
      <c r="S28" s="28">
        <f t="shared" si="9"/>
        <v>0.72945482908918746</v>
      </c>
      <c r="T28">
        <f t="shared" si="10"/>
        <v>0.61003388710501905</v>
      </c>
      <c r="U28">
        <f t="shared" si="11"/>
        <v>0.71400534053649301</v>
      </c>
      <c r="V28">
        <f t="shared" si="12"/>
        <v>0.50759353962565679</v>
      </c>
      <c r="W28">
        <f t="shared" si="3"/>
        <v>0.5686351130305588</v>
      </c>
      <c r="X28">
        <f t="shared" si="4"/>
        <v>0.26402766803985239</v>
      </c>
      <c r="Y28">
        <f t="shared" si="5"/>
        <v>0.29577878979657446</v>
      </c>
    </row>
    <row r="29" spans="1:25" x14ac:dyDescent="0.25">
      <c r="A29" s="3">
        <v>20</v>
      </c>
      <c r="B29" s="5">
        <v>5.0299999999999997E-4</v>
      </c>
      <c r="C29" s="7">
        <v>1.7899999999999999E-4</v>
      </c>
      <c r="D29" s="13">
        <f>IF(util=1,F29,IF(util=2,H29,IF(util=3,J29,"err")))</f>
        <v>0.94762652066660658</v>
      </c>
      <c r="E29" s="13">
        <f>IF(util=1,G29,IF(util=2,I29,IF(util=3,K29,"err")))</f>
        <v>0.92115696564136307</v>
      </c>
      <c r="F29" s="28">
        <v>0.93920935000000005</v>
      </c>
      <c r="G29" s="28">
        <v>0.91146389000000005</v>
      </c>
      <c r="H29" s="13">
        <f t="shared" si="6"/>
        <v>0.89500000000000002</v>
      </c>
      <c r="I29" s="13">
        <f t="shared" si="7"/>
        <v>0.86599999999999999</v>
      </c>
      <c r="J29" s="28">
        <v>0.94762652066660658</v>
      </c>
      <c r="K29" s="28">
        <v>0.92115696564136307</v>
      </c>
      <c r="L29" s="12"/>
      <c r="M29" s="12"/>
      <c r="P29" s="3">
        <v>20</v>
      </c>
      <c r="Q29">
        <f t="shared" si="2"/>
        <v>82</v>
      </c>
      <c r="R29" s="28">
        <f t="shared" si="8"/>
        <v>0.59152940319309466</v>
      </c>
      <c r="S29" s="28">
        <f t="shared" si="9"/>
        <v>0.69855585198379855</v>
      </c>
      <c r="T29">
        <f t="shared" si="10"/>
        <v>0.57227334653094986</v>
      </c>
      <c r="U29">
        <f t="shared" si="11"/>
        <v>0.68183102777560245</v>
      </c>
      <c r="V29">
        <f t="shared" si="12"/>
        <v>0.47496643686153839</v>
      </c>
      <c r="W29">
        <f t="shared" si="3"/>
        <v>0.54036430076521469</v>
      </c>
      <c r="X29">
        <f t="shared" si="4"/>
        <v>0.23870192741667828</v>
      </c>
      <c r="Y29">
        <f t="shared" si="5"/>
        <v>0.27156866272937141</v>
      </c>
    </row>
    <row r="30" spans="1:25" x14ac:dyDescent="0.25">
      <c r="A30" s="3">
        <v>21</v>
      </c>
      <c r="B30" s="5">
        <v>4.9799999999999996E-4</v>
      </c>
      <c r="C30" s="7">
        <v>2.0100000000000001E-4</v>
      </c>
      <c r="D30" s="13">
        <f>IF(util=1,F30,IF(util=2,H30,IF(util=3,J30,"err")))</f>
        <v>0.94646777458532327</v>
      </c>
      <c r="E30" s="13">
        <f>IF(util=1,G30,IF(util=2,I30,IF(util=3,K30,"err")))</f>
        <v>0.92041600616611796</v>
      </c>
      <c r="F30" s="28">
        <v>0.93776915999999999</v>
      </c>
      <c r="G30" s="28">
        <v>0.91133843000000003</v>
      </c>
      <c r="H30" s="13">
        <f t="shared" si="6"/>
        <v>0.89500000000000002</v>
      </c>
      <c r="I30" s="13">
        <f t="shared" si="7"/>
        <v>0.86599999999999999</v>
      </c>
      <c r="J30" s="28">
        <v>0.94646777458532327</v>
      </c>
      <c r="K30" s="28">
        <v>0.92041600616611796</v>
      </c>
      <c r="L30" s="12"/>
      <c r="M30" s="12"/>
      <c r="P30" s="3">
        <v>21</v>
      </c>
      <c r="Q30">
        <f t="shared" si="2"/>
        <v>83</v>
      </c>
      <c r="R30" s="28">
        <f t="shared" si="8"/>
        <v>0.55301728986880505</v>
      </c>
      <c r="S30" s="28">
        <f t="shared" si="9"/>
        <v>0.66510620356740635</v>
      </c>
      <c r="T30">
        <f t="shared" si="10"/>
        <v>0.53271187752804727</v>
      </c>
      <c r="U30">
        <f t="shared" si="11"/>
        <v>0.64673264469385683</v>
      </c>
      <c r="V30">
        <f t="shared" si="12"/>
        <v>0.44101688847281895</v>
      </c>
      <c r="W30">
        <f t="shared" si="3"/>
        <v>0.50999379425706204</v>
      </c>
      <c r="X30">
        <f t="shared" si="4"/>
        <v>0.21414496870014083</v>
      </c>
      <c r="Y30">
        <f t="shared" si="5"/>
        <v>0.24763814711639023</v>
      </c>
    </row>
    <row r="31" spans="1:25" x14ac:dyDescent="0.25">
      <c r="A31" s="3">
        <v>22</v>
      </c>
      <c r="B31" s="5">
        <v>4.7800000000000002E-4</v>
      </c>
      <c r="C31" s="7">
        <v>2.1499999999999999E-4</v>
      </c>
      <c r="D31" s="13">
        <f>IF(util=1,F31,IF(util=2,H31,IF(util=3,J31,"err")))</f>
        <v>0.94527602990012538</v>
      </c>
      <c r="E31" s="13">
        <f>IF(util=1,G31,IF(util=2,I31,IF(util=3,K31,"err")))</f>
        <v>0.9196469571586332</v>
      </c>
      <c r="F31" s="28">
        <v>0.93629505000000002</v>
      </c>
      <c r="G31" s="28">
        <v>0.91106401000000004</v>
      </c>
      <c r="H31" s="13">
        <f t="shared" si="6"/>
        <v>0.89500000000000002</v>
      </c>
      <c r="I31" s="13">
        <f t="shared" si="7"/>
        <v>0.86599999999999999</v>
      </c>
      <c r="J31" s="28">
        <v>0.94527602990012538</v>
      </c>
      <c r="K31" s="28">
        <v>0.9196469571586332</v>
      </c>
      <c r="L31" s="12"/>
      <c r="M31" s="12"/>
      <c r="P31" s="3">
        <v>22</v>
      </c>
      <c r="Q31">
        <f t="shared" si="2"/>
        <v>84</v>
      </c>
      <c r="R31" s="28">
        <f t="shared" si="8"/>
        <v>0.51240646518728938</v>
      </c>
      <c r="S31" s="28">
        <f t="shared" si="9"/>
        <v>0.62835908582030719</v>
      </c>
      <c r="T31">
        <f t="shared" si="10"/>
        <v>0.49102092515946527</v>
      </c>
      <c r="U31">
        <f t="shared" si="11"/>
        <v>0.60872160767025096</v>
      </c>
      <c r="V31">
        <f t="shared" si="12"/>
        <v>0.40548342424757738</v>
      </c>
      <c r="W31">
        <f t="shared" si="3"/>
        <v>0.4775746846884637</v>
      </c>
      <c r="X31">
        <f t="shared" si="4"/>
        <v>0.19023280424688191</v>
      </c>
      <c r="Y31">
        <f t="shared" si="5"/>
        <v>0.22405446455472383</v>
      </c>
    </row>
    <row r="32" spans="1:25" x14ac:dyDescent="0.25">
      <c r="A32" s="3">
        <v>23</v>
      </c>
      <c r="B32" s="5">
        <v>4.6999999999999999E-4</v>
      </c>
      <c r="C32" s="7">
        <v>2.0000000000000001E-4</v>
      </c>
      <c r="D32" s="13">
        <f>IF(util=1,F32,IF(util=2,H32,IF(util=3,J32,"err")))</f>
        <v>0.94405124680178909</v>
      </c>
      <c r="E32" s="13">
        <f>IF(util=1,G32,IF(util=2,I32,IF(util=3,K32,"err")))</f>
        <v>0.91884921277550069</v>
      </c>
      <c r="F32" s="28">
        <v>0.93478653</v>
      </c>
      <c r="G32" s="28">
        <v>0.91064718</v>
      </c>
      <c r="H32" s="13">
        <f t="shared" si="6"/>
        <v>0.89500000000000002</v>
      </c>
      <c r="I32" s="13">
        <f t="shared" si="7"/>
        <v>0.86599999999999999</v>
      </c>
      <c r="J32" s="28">
        <v>0.94405124680178909</v>
      </c>
      <c r="K32" s="28">
        <v>0.91884921277550069</v>
      </c>
      <c r="L32" s="12"/>
      <c r="M32" s="12"/>
      <c r="P32" s="3">
        <v>23</v>
      </c>
      <c r="Q32">
        <f t="shared" si="2"/>
        <v>85</v>
      </c>
      <c r="R32" s="28">
        <f t="shared" si="8"/>
        <v>0.46963538513164116</v>
      </c>
      <c r="S32" s="28">
        <f t="shared" si="9"/>
        <v>0.58908412952019473</v>
      </c>
      <c r="T32">
        <f t="shared" si="10"/>
        <v>0.44774708873681079</v>
      </c>
      <c r="U32">
        <f t="shared" si="11"/>
        <v>0.56805205884393528</v>
      </c>
      <c r="V32">
        <f t="shared" si="12"/>
        <v>0.36882778131662319</v>
      </c>
      <c r="W32">
        <f t="shared" si="3"/>
        <v>0.44334845456797256</v>
      </c>
      <c r="X32">
        <f t="shared" si="4"/>
        <v>0.16718433453628551</v>
      </c>
      <c r="Y32">
        <f t="shared" si="5"/>
        <v>0.20096348512588696</v>
      </c>
    </row>
    <row r="33" spans="1:25" x14ac:dyDescent="0.25">
      <c r="A33" s="3">
        <v>24</v>
      </c>
      <c r="B33" s="5">
        <v>5.13E-4</v>
      </c>
      <c r="C33" s="7">
        <v>2.1800000000000001E-4</v>
      </c>
      <c r="D33" s="13">
        <f>IF(util=1,F33,IF(util=2,H33,IF(util=3,J33,"err")))</f>
        <v>0.94279341550140905</v>
      </c>
      <c r="E33" s="13">
        <f>IF(util=1,G33,IF(util=2,I33,IF(util=3,K33,"err")))</f>
        <v>0.91802215147231148</v>
      </c>
      <c r="F33" s="28">
        <v>0.93324311999999998</v>
      </c>
      <c r="G33" s="28">
        <v>0.91009399999999996</v>
      </c>
      <c r="H33" s="13">
        <f t="shared" si="6"/>
        <v>0.89500000000000002</v>
      </c>
      <c r="I33" s="13">
        <f t="shared" si="7"/>
        <v>0.86599999999999999</v>
      </c>
      <c r="J33" s="28">
        <v>0.94279341550140905</v>
      </c>
      <c r="K33" s="28">
        <v>0.91802215147231148</v>
      </c>
      <c r="L33" s="12"/>
      <c r="M33" s="12"/>
      <c r="P33" s="3">
        <v>24</v>
      </c>
      <c r="Q33">
        <f t="shared" si="2"/>
        <v>86</v>
      </c>
      <c r="R33" s="28">
        <f t="shared" si="8"/>
        <v>0.42585879234198037</v>
      </c>
      <c r="S33" s="28">
        <f t="shared" si="9"/>
        <v>0.54701998816767572</v>
      </c>
      <c r="T33">
        <f t="shared" si="10"/>
        <v>0.40344030793672148</v>
      </c>
      <c r="U33">
        <f t="shared" si="11"/>
        <v>0.52470020510046411</v>
      </c>
      <c r="V33">
        <f t="shared" si="12"/>
        <v>0.3315095408970154</v>
      </c>
      <c r="W33">
        <f t="shared" si="3"/>
        <v>0.40733769230999084</v>
      </c>
      <c r="X33">
        <f t="shared" si="4"/>
        <v>0.14518696838991799</v>
      </c>
      <c r="Y33">
        <f t="shared" si="5"/>
        <v>0.17839644825125819</v>
      </c>
    </row>
    <row r="34" spans="1:25" x14ac:dyDescent="0.25">
      <c r="A34" s="3">
        <v>25</v>
      </c>
      <c r="B34" s="5">
        <v>5.3799999999999996E-4</v>
      </c>
      <c r="C34" s="7">
        <v>2.4399999999999999E-4</v>
      </c>
      <c r="D34" s="13">
        <f>IF(util=1,F34,IF(util=2,H34,IF(util=3,J34,"err")))</f>
        <v>0.94150255686993789</v>
      </c>
      <c r="E34" s="13">
        <f>IF(util=1,G34,IF(util=2,I34,IF(util=3,K34,"err")))</f>
        <v>0.91716513583602566</v>
      </c>
      <c r="F34" s="28">
        <v>0.93166431000000005</v>
      </c>
      <c r="G34" s="28">
        <v>0.90941002999999998</v>
      </c>
      <c r="H34" s="13">
        <f t="shared" si="6"/>
        <v>0.89500000000000002</v>
      </c>
      <c r="I34" s="13">
        <f t="shared" si="7"/>
        <v>0.873</v>
      </c>
      <c r="J34" s="28">
        <v>0.94150255686993789</v>
      </c>
      <c r="K34" s="28">
        <v>0.91716513583602566</v>
      </c>
      <c r="L34" s="12"/>
      <c r="M34" s="12"/>
      <c r="P34" s="3">
        <v>25</v>
      </c>
      <c r="Q34">
        <f t="shared" si="2"/>
        <v>87</v>
      </c>
      <c r="R34" s="28">
        <f t="shared" si="8"/>
        <v>0.38102182353146263</v>
      </c>
      <c r="S34" s="28">
        <f t="shared" si="9"/>
        <v>0.50238042203325251</v>
      </c>
      <c r="T34">
        <f t="shared" si="10"/>
        <v>0.35867032131945997</v>
      </c>
      <c r="U34">
        <f t="shared" si="11"/>
        <v>0.4792669035763466</v>
      </c>
      <c r="V34">
        <f t="shared" si="12"/>
        <v>0.2939996842408471</v>
      </c>
      <c r="W34">
        <f t="shared" si="3"/>
        <v>0.37004863083863199</v>
      </c>
      <c r="X34">
        <f t="shared" si="4"/>
        <v>0.12440508123284183</v>
      </c>
      <c r="Y34">
        <f t="shared" si="5"/>
        <v>0.15658496402284866</v>
      </c>
    </row>
    <row r="35" spans="1:25" x14ac:dyDescent="0.25">
      <c r="A35" s="3">
        <v>26</v>
      </c>
      <c r="B35" s="5">
        <v>5.4299999999999997E-4</v>
      </c>
      <c r="C35" s="7">
        <v>2.5900000000000001E-4</v>
      </c>
      <c r="D35" s="13">
        <f>IF(util=1,F35,IF(util=2,H35,IF(util=3,J35,"err")))</f>
        <v>0.94017872304581518</v>
      </c>
      <c r="E35" s="13">
        <f>IF(util=1,G35,IF(util=2,I35,IF(util=3,K35,"err")))</f>
        <v>0.91627751244470523</v>
      </c>
      <c r="F35" s="28">
        <v>0.93004962000000002</v>
      </c>
      <c r="G35" s="28">
        <v>0.90860043999999995</v>
      </c>
      <c r="H35" s="13">
        <f t="shared" si="6"/>
        <v>0.89500000000000002</v>
      </c>
      <c r="I35" s="13">
        <f t="shared" si="7"/>
        <v>0.873</v>
      </c>
      <c r="J35" s="28">
        <v>0.94017872304581518</v>
      </c>
      <c r="K35" s="28">
        <v>0.91627751244470523</v>
      </c>
      <c r="L35" s="12"/>
      <c r="M35" s="12"/>
      <c r="P35" s="3">
        <v>26</v>
      </c>
      <c r="Q35">
        <f t="shared" si="2"/>
        <v>88</v>
      </c>
      <c r="R35" s="28">
        <f t="shared" si="8"/>
        <v>0.33631881910745731</v>
      </c>
      <c r="S35" s="28">
        <f t="shared" si="9"/>
        <v>0.45615338511944076</v>
      </c>
      <c r="T35">
        <f t="shared" si="10"/>
        <v>0.31416028555115294</v>
      </c>
      <c r="U35">
        <f t="shared" si="11"/>
        <v>0.43218389319156947</v>
      </c>
      <c r="V35">
        <f t="shared" si="12"/>
        <v>0.25688976869505648</v>
      </c>
      <c r="W35">
        <f t="shared" si="3"/>
        <v>0.33184827488481455</v>
      </c>
      <c r="X35">
        <f t="shared" si="4"/>
        <v>0.10502621468364925</v>
      </c>
      <c r="Y35">
        <f t="shared" si="5"/>
        <v>0.13567207576033713</v>
      </c>
    </row>
    <row r="36" spans="1:25" x14ac:dyDescent="0.25">
      <c r="A36" s="3">
        <v>27</v>
      </c>
      <c r="B36" s="5">
        <v>5.7399999999999997E-4</v>
      </c>
      <c r="C36" s="7">
        <v>2.7E-4</v>
      </c>
      <c r="D36" s="13">
        <f>IF(util=1,F36,IF(util=2,H36,IF(util=3,J36,"err")))</f>
        <v>0.93882199800868826</v>
      </c>
      <c r="E36" s="13">
        <f>IF(util=1,G36,IF(util=2,I36,IF(util=3,K36,"err")))</f>
        <v>0.91535861175700795</v>
      </c>
      <c r="F36" s="28">
        <v>0.92839855999999998</v>
      </c>
      <c r="G36" s="28">
        <v>0.90766992999999996</v>
      </c>
      <c r="H36" s="13">
        <f t="shared" si="6"/>
        <v>0.89500000000000002</v>
      </c>
      <c r="I36" s="13">
        <f t="shared" si="7"/>
        <v>0.873</v>
      </c>
      <c r="J36" s="28">
        <v>0.93882199800868826</v>
      </c>
      <c r="K36" s="28">
        <v>0.91535861175700795</v>
      </c>
      <c r="L36" s="12"/>
      <c r="M36" s="12"/>
      <c r="P36" s="3">
        <v>27</v>
      </c>
      <c r="Q36">
        <f t="shared" si="2"/>
        <v>89</v>
      </c>
      <c r="R36" s="28">
        <f t="shared" si="8"/>
        <v>0.29200175199484857</v>
      </c>
      <c r="S36" s="28">
        <f t="shared" si="9"/>
        <v>0.40821440126369823</v>
      </c>
      <c r="T36">
        <f t="shared" si="10"/>
        <v>0.27036836419568222</v>
      </c>
      <c r="U36">
        <f t="shared" si="11"/>
        <v>0.38429691538645749</v>
      </c>
      <c r="V36">
        <f t="shared" si="12"/>
        <v>0.22054923536624801</v>
      </c>
      <c r="W36">
        <f t="shared" si="3"/>
        <v>0.29341285395505173</v>
      </c>
      <c r="X36">
        <f t="shared" si="4"/>
        <v>8.7119648002077985E-2</v>
      </c>
      <c r="Y36">
        <f t="shared" si="5"/>
        <v>0.11590166936376119</v>
      </c>
    </row>
    <row r="37" spans="1:25" x14ac:dyDescent="0.25">
      <c r="A37" s="3">
        <v>28</v>
      </c>
      <c r="B37" s="5">
        <v>6.29E-4</v>
      </c>
      <c r="C37" s="7">
        <v>3.0400000000000002E-4</v>
      </c>
      <c r="D37" s="13">
        <f>IF(util=1,F37,IF(util=2,H37,IF(util=3,J37,"err")))</f>
        <v>0.93743249811724294</v>
      </c>
      <c r="E37" s="13">
        <f>IF(util=1,G37,IF(util=2,I37,IF(util=3,K37,"err")))</f>
        <v>0.9144077480339422</v>
      </c>
      <c r="F37" s="28">
        <v>0.92671064999999997</v>
      </c>
      <c r="G37" s="28">
        <v>0.90662284999999998</v>
      </c>
      <c r="H37" s="13">
        <f t="shared" si="6"/>
        <v>0.89500000000000002</v>
      </c>
      <c r="I37" s="13">
        <f t="shared" si="7"/>
        <v>0.873</v>
      </c>
      <c r="J37" s="28">
        <v>0.93743249811724294</v>
      </c>
      <c r="K37" s="28">
        <v>0.9144077480339422</v>
      </c>
      <c r="L37" s="12"/>
      <c r="M37" s="12"/>
      <c r="P37" s="3">
        <v>28</v>
      </c>
      <c r="Q37">
        <f t="shared" si="2"/>
        <v>90</v>
      </c>
      <c r="R37" s="28">
        <f t="shared" si="8"/>
        <v>0.24873497639651587</v>
      </c>
      <c r="S37" s="28">
        <f t="shared" si="9"/>
        <v>0.36037942950921681</v>
      </c>
      <c r="T37">
        <f t="shared" si="10"/>
        <v>0.22911127916868915</v>
      </c>
      <c r="U37">
        <f t="shared" si="11"/>
        <v>0.33666249887378574</v>
      </c>
      <c r="V37">
        <f t="shared" si="12"/>
        <v>0.18644939861473109</v>
      </c>
      <c r="W37">
        <f t="shared" si="3"/>
        <v>0.25556414588130894</v>
      </c>
      <c r="X37">
        <f t="shared" si="4"/>
        <v>7.1159222245806661E-2</v>
      </c>
      <c r="Y37">
        <f t="shared" si="5"/>
        <v>9.7537165525568972E-2</v>
      </c>
    </row>
    <row r="38" spans="1:25" x14ac:dyDescent="0.25">
      <c r="A38" s="3">
        <v>29</v>
      </c>
      <c r="B38" s="5">
        <v>6.6399999999999999E-4</v>
      </c>
      <c r="C38" s="7">
        <v>3.0200000000000002E-4</v>
      </c>
      <c r="D38" s="13">
        <f>IF(util=1,F38,IF(util=2,H38,IF(util=3,J38,"err")))</f>
        <v>0.93601037260914888</v>
      </c>
      <c r="E38" s="13">
        <f>IF(util=1,G38,IF(util=2,I38,IF(util=3,K38,"err")))</f>
        <v>0.91342421929550888</v>
      </c>
      <c r="F38" s="28">
        <v>0.92498541000000001</v>
      </c>
      <c r="G38" s="28">
        <v>0.90546318999999997</v>
      </c>
      <c r="H38" s="13">
        <f t="shared" si="6"/>
        <v>0.89500000000000002</v>
      </c>
      <c r="I38" s="13">
        <f t="shared" si="7"/>
        <v>0.873</v>
      </c>
      <c r="J38" s="28">
        <v>0.93601037260914888</v>
      </c>
      <c r="K38" s="28">
        <v>0.91342421929550888</v>
      </c>
      <c r="L38" s="12"/>
      <c r="M38" s="12"/>
      <c r="P38" s="3">
        <v>29</v>
      </c>
      <c r="Q38">
        <f t="shared" si="2"/>
        <v>91</v>
      </c>
      <c r="R38" s="28">
        <f t="shared" si="8"/>
        <v>0.20948758194086242</v>
      </c>
      <c r="S38" s="28">
        <f t="shared" si="9"/>
        <v>0.31294556823835468</v>
      </c>
      <c r="T38">
        <f t="shared" si="10"/>
        <v>0.19095913852472993</v>
      </c>
      <c r="U38">
        <f t="shared" si="11"/>
        <v>0.28979854928360477</v>
      </c>
      <c r="V38">
        <f t="shared" si="12"/>
        <v>0.15503547405849658</v>
      </c>
      <c r="W38">
        <f t="shared" si="3"/>
        <v>0.21869868546328414</v>
      </c>
      <c r="X38">
        <f t="shared" si="4"/>
        <v>5.7169045014494387E-2</v>
      </c>
      <c r="Y38">
        <f t="shared" si="5"/>
        <v>8.0644736759690236E-2</v>
      </c>
    </row>
    <row r="39" spans="1:25" x14ac:dyDescent="0.25">
      <c r="A39" s="3">
        <v>30</v>
      </c>
      <c r="B39" s="5">
        <v>7.1100000000000004E-4</v>
      </c>
      <c r="C39" s="7">
        <v>3.5799999999999997E-4</v>
      </c>
      <c r="D39" s="13">
        <f>IF(util=1,F39,IF(util=2,H39,IF(util=3,J39,"err")))</f>
        <v>0.93455580406115168</v>
      </c>
      <c r="E39" s="13">
        <f>IF(util=1,G39,IF(util=2,I39,IF(util=3,K39,"err")))</f>
        <v>0.91240730731495523</v>
      </c>
      <c r="F39" s="28">
        <v>0.92322236000000002</v>
      </c>
      <c r="G39" s="28">
        <v>0.90419457000000003</v>
      </c>
      <c r="H39" s="13">
        <f t="shared" si="6"/>
        <v>0.91600000000000004</v>
      </c>
      <c r="I39" s="13">
        <f t="shared" si="7"/>
        <v>0.87</v>
      </c>
      <c r="J39" s="28">
        <v>0.93455580406115168</v>
      </c>
      <c r="K39" s="28">
        <v>0.91240730731495523</v>
      </c>
      <c r="L39" s="12"/>
      <c r="M39" s="12"/>
      <c r="P39" s="3">
        <v>30</v>
      </c>
      <c r="Q39">
        <f t="shared" si="2"/>
        <v>92</v>
      </c>
      <c r="R39" s="28">
        <f t="shared" si="8"/>
        <v>0.17243069510859743</v>
      </c>
      <c r="S39" s="28">
        <f t="shared" si="9"/>
        <v>0.26665153032885486</v>
      </c>
      <c r="T39">
        <f t="shared" si="10"/>
        <v>0.1556790530787972</v>
      </c>
      <c r="U39">
        <f t="shared" si="11"/>
        <v>0.2446289137647599</v>
      </c>
      <c r="V39">
        <f t="shared" si="12"/>
        <v>0.12609817890529429</v>
      </c>
      <c r="W39">
        <f t="shared" si="3"/>
        <v>0.18350782843452937</v>
      </c>
      <c r="X39">
        <f t="shared" si="4"/>
        <v>4.4926058760223021E-2</v>
      </c>
      <c r="Y39">
        <f t="shared" si="5"/>
        <v>6.5379877447734103E-2</v>
      </c>
    </row>
    <row r="40" spans="1:25" x14ac:dyDescent="0.25">
      <c r="A40" s="3">
        <v>31</v>
      </c>
      <c r="B40" s="5">
        <v>7.7200000000000001E-4</v>
      </c>
      <c r="C40" s="7">
        <v>3.6900000000000002E-4</v>
      </c>
      <c r="D40" s="13">
        <f>IF(util=1,F40,IF(util=2,H40,IF(util=3,J40,"err")))</f>
        <v>0.93306900880734989</v>
      </c>
      <c r="E40" s="13">
        <f>IF(util=1,G40,IF(util=2,I40,IF(util=3,K40,"err")))</f>
        <v>0.91135627765350447</v>
      </c>
      <c r="F40" s="28">
        <v>0.92142102000000004</v>
      </c>
      <c r="G40" s="28">
        <v>0.90282032999999995</v>
      </c>
      <c r="H40" s="13">
        <f t="shared" si="6"/>
        <v>0.91600000000000004</v>
      </c>
      <c r="I40" s="13">
        <f t="shared" si="7"/>
        <v>0.87</v>
      </c>
      <c r="J40" s="28">
        <v>0.93306900880734989</v>
      </c>
      <c r="K40" s="28">
        <v>0.91135627765350447</v>
      </c>
      <c r="L40" s="12"/>
      <c r="M40" s="12"/>
      <c r="P40" s="3">
        <v>31</v>
      </c>
      <c r="Q40">
        <f t="shared" si="2"/>
        <v>93</v>
      </c>
      <c r="R40" s="28">
        <f t="shared" si="8"/>
        <v>0.13892741104899695</v>
      </c>
      <c r="S40" s="28">
        <f t="shared" si="9"/>
        <v>0.22260629720066494</v>
      </c>
      <c r="T40">
        <f t="shared" si="10"/>
        <v>0.12405988576447197</v>
      </c>
      <c r="U40">
        <f t="shared" si="11"/>
        <v>0.20227132325453279</v>
      </c>
      <c r="V40">
        <f t="shared" si="12"/>
        <v>0.10025602287657485</v>
      </c>
      <c r="W40">
        <f t="shared" si="3"/>
        <v>0.15081006708062938</v>
      </c>
      <c r="X40">
        <f t="shared" si="4"/>
        <v>3.4511165684805951E-2</v>
      </c>
      <c r="Y40">
        <f t="shared" si="5"/>
        <v>5.1913401934602164E-2</v>
      </c>
    </row>
    <row r="41" spans="1:25" x14ac:dyDescent="0.25">
      <c r="A41" s="3">
        <v>32</v>
      </c>
      <c r="B41" s="5">
        <v>7.5500000000000003E-4</v>
      </c>
      <c r="C41" s="7">
        <v>4.3600000000000003E-4</v>
      </c>
      <c r="D41" s="13">
        <f>IF(util=1,F41,IF(util=2,H41,IF(util=3,J41,"err")))</f>
        <v>0.93155023731373032</v>
      </c>
      <c r="E41" s="13">
        <f>IF(util=1,G41,IF(util=2,I41,IF(util=3,K41,"err")))</f>
        <v>0.91027037973851399</v>
      </c>
      <c r="F41" s="28">
        <v>0.91958092999999996</v>
      </c>
      <c r="G41" s="28">
        <v>0.90134349999999996</v>
      </c>
      <c r="H41" s="13">
        <f t="shared" si="6"/>
        <v>0.91600000000000004</v>
      </c>
      <c r="I41" s="13">
        <f t="shared" si="7"/>
        <v>0.87</v>
      </c>
      <c r="J41" s="28">
        <v>0.93155023731373032</v>
      </c>
      <c r="K41" s="28">
        <v>0.91027037973851399</v>
      </c>
      <c r="L41" s="12"/>
      <c r="M41" s="12"/>
      <c r="P41" s="3">
        <v>32</v>
      </c>
      <c r="Q41">
        <f t="shared" ref="Q41:Q72" si="13">Age+P41</f>
        <v>94</v>
      </c>
      <c r="R41" s="28">
        <f t="shared" si="8"/>
        <v>0.10919236047994699</v>
      </c>
      <c r="S41" s="28">
        <f t="shared" si="9"/>
        <v>0.18193634930840066</v>
      </c>
      <c r="T41">
        <f t="shared" si="10"/>
        <v>9.6252083031828944E-2</v>
      </c>
      <c r="U41">
        <f t="shared" si="11"/>
        <v>0.16344497554191739</v>
      </c>
      <c r="V41">
        <f t="shared" ref="V41:V72" si="14">T41*VLOOKUP(Q41,lifetable,4,FALSE)</f>
        <v>7.7607327282441227E-2</v>
      </c>
      <c r="W41">
        <f t="shared" ref="W41:W72" si="15">U41*VLOOKUP(Q41,lifetable,5,FALSE)</f>
        <v>0.12110708676439066</v>
      </c>
      <c r="X41">
        <f t="shared" ref="X41:X72" si="16">V41/(1+Disc)^P41</f>
        <v>2.5811398366618468E-2</v>
      </c>
      <c r="Y41">
        <f t="shared" ref="Y41:Y72" si="17">W41/(1+Disc)^P41</f>
        <v>4.027897069718523E-2</v>
      </c>
    </row>
    <row r="42" spans="1:25" x14ac:dyDescent="0.25">
      <c r="A42" s="3">
        <v>33</v>
      </c>
      <c r="B42" s="5">
        <v>8.61E-4</v>
      </c>
      <c r="C42" s="7">
        <v>4.5100000000000001E-4</v>
      </c>
      <c r="D42" s="13">
        <f>IF(util=1,F42,IF(util=2,H42,IF(util=3,J42,"err")))</f>
        <v>0.92999977450705529</v>
      </c>
      <c r="E42" s="13">
        <f>IF(util=1,G42,IF(util=2,I42,IF(util=3,K42,"err")))</f>
        <v>0.90914884698815435</v>
      </c>
      <c r="F42" s="28">
        <v>0.91770163000000005</v>
      </c>
      <c r="G42" s="28">
        <v>0.89976685000000001</v>
      </c>
      <c r="H42" s="13">
        <f t="shared" si="6"/>
        <v>0.91600000000000004</v>
      </c>
      <c r="I42" s="13">
        <f t="shared" si="7"/>
        <v>0.87</v>
      </c>
      <c r="J42" s="28">
        <v>0.92999977450705529</v>
      </c>
      <c r="K42" s="28">
        <v>0.90914884698815435</v>
      </c>
      <c r="L42" s="12"/>
      <c r="M42" s="12"/>
      <c r="P42" s="3">
        <v>33</v>
      </c>
      <c r="Q42">
        <f t="shared" si="13"/>
        <v>95</v>
      </c>
      <c r="R42" s="28">
        <f t="shared" ref="R42:R73" si="18">R41-R41*VLOOKUP(Q41,lifetable,2,FALSE)</f>
        <v>8.3311805583710916E-2</v>
      </c>
      <c r="S42" s="28">
        <f t="shared" ref="S42:S73" si="19">S41-S41*VLOOKUP(Q41,lifetable,3,FALSE)</f>
        <v>0.14495360177543415</v>
      </c>
      <c r="T42">
        <f t="shared" si="10"/>
        <v>7.2408581307456713E-2</v>
      </c>
      <c r="U42">
        <f t="shared" si="11"/>
        <v>0.12853441739512717</v>
      </c>
      <c r="V42">
        <f t="shared" si="14"/>
        <v>5.8251848224552108E-2</v>
      </c>
      <c r="W42">
        <f t="shared" si="15"/>
        <v>9.4639540243049103E-2</v>
      </c>
      <c r="X42">
        <f t="shared" si="16"/>
        <v>1.8718806982425517E-2</v>
      </c>
      <c r="Y42">
        <f t="shared" si="17"/>
        <v>3.0411726678372691E-2</v>
      </c>
    </row>
    <row r="43" spans="1:25" x14ac:dyDescent="0.25">
      <c r="A43" s="3">
        <v>34</v>
      </c>
      <c r="B43" s="5">
        <v>8.92E-4</v>
      </c>
      <c r="C43" s="7">
        <v>5.2499999999999997E-4</v>
      </c>
      <c r="D43" s="13">
        <f>IF(util=1,F43,IF(util=2,H43,IF(util=3,J43,"err")))</f>
        <v>0.92841794005625033</v>
      </c>
      <c r="E43" s="13">
        <f>IF(util=1,G43,IF(util=2,I43,IF(util=3,K43,"err")))</f>
        <v>0.90799089698579472</v>
      </c>
      <c r="F43" s="28">
        <v>0.91578265000000003</v>
      </c>
      <c r="G43" s="28">
        <v>0.89809285999999999</v>
      </c>
      <c r="H43" s="13">
        <f t="shared" si="6"/>
        <v>0.91600000000000004</v>
      </c>
      <c r="I43" s="13">
        <f t="shared" si="7"/>
        <v>0.87</v>
      </c>
      <c r="J43" s="28">
        <v>0.92841794005625033</v>
      </c>
      <c r="K43" s="28">
        <v>0.90799089698579472</v>
      </c>
      <c r="L43" s="12"/>
      <c r="M43" s="12"/>
      <c r="P43" s="3">
        <v>34</v>
      </c>
      <c r="Q43">
        <f t="shared" si="13"/>
        <v>96</v>
      </c>
      <c r="R43" s="28">
        <f t="shared" si="18"/>
        <v>6.1505357031202502E-2</v>
      </c>
      <c r="S43" s="28">
        <f t="shared" si="19"/>
        <v>0.1121152330148202</v>
      </c>
      <c r="T43">
        <f t="shared" si="10"/>
        <v>5.2572872524203937E-2</v>
      </c>
      <c r="U43">
        <f t="shared" si="11"/>
        <v>9.8077284689034566E-2</v>
      </c>
      <c r="V43">
        <f t="shared" si="14"/>
        <v>4.2200984463761519E-2</v>
      </c>
      <c r="W43">
        <f t="shared" si="15"/>
        <v>7.1751444338683759E-2</v>
      </c>
      <c r="X43">
        <f t="shared" si="16"/>
        <v>1.3102395039064506E-2</v>
      </c>
      <c r="Y43">
        <f t="shared" si="17"/>
        <v>2.2277105150382726E-2</v>
      </c>
    </row>
    <row r="44" spans="1:25" x14ac:dyDescent="0.25">
      <c r="A44" s="3">
        <v>35</v>
      </c>
      <c r="B44" s="5">
        <v>9.6699999999999998E-4</v>
      </c>
      <c r="C44" s="7">
        <v>5.5400000000000002E-4</v>
      </c>
      <c r="D44" s="13">
        <f>IF(util=1,F44,IF(util=2,H44,IF(util=3,J44,"err")))</f>
        <v>0.92680508860447641</v>
      </c>
      <c r="E44" s="13">
        <f>IF(util=1,G44,IF(util=2,I44,IF(util=3,K44,"err")))</f>
        <v>0.90679573170740646</v>
      </c>
      <c r="F44" s="28">
        <v>0.91382355000000004</v>
      </c>
      <c r="G44" s="28">
        <v>0.89632383000000004</v>
      </c>
      <c r="H44" s="13">
        <f t="shared" si="6"/>
        <v>0.86199999999999999</v>
      </c>
      <c r="I44" s="13">
        <f t="shared" si="7"/>
        <v>0.85699999999999998</v>
      </c>
      <c r="J44" s="28">
        <v>0.92680508860447641</v>
      </c>
      <c r="K44" s="28">
        <v>0.90679573170740646</v>
      </c>
      <c r="L44" s="12"/>
      <c r="M44" s="12"/>
      <c r="P44" s="3">
        <v>35</v>
      </c>
      <c r="Q44">
        <f t="shared" si="13"/>
        <v>97</v>
      </c>
      <c r="R44" s="28">
        <f t="shared" si="18"/>
        <v>4.3640388017205364E-2</v>
      </c>
      <c r="S44" s="28">
        <f t="shared" si="19"/>
        <v>8.4039336363248923E-2</v>
      </c>
      <c r="T44">
        <f t="shared" si="10"/>
        <v>3.6982217657808361E-2</v>
      </c>
      <c r="U44">
        <f t="shared" si="11"/>
        <v>7.281420220520976E-2</v>
      </c>
      <c r="V44">
        <f t="shared" si="14"/>
        <v>2.9621679184277654E-2</v>
      </c>
      <c r="W44">
        <f t="shared" si="15"/>
        <v>5.2922680767734216E-2</v>
      </c>
      <c r="X44">
        <f t="shared" si="16"/>
        <v>8.8858183587439271E-3</v>
      </c>
      <c r="Y44">
        <f t="shared" si="17"/>
        <v>1.5875579687240626E-2</v>
      </c>
    </row>
    <row r="45" spans="1:25" x14ac:dyDescent="0.25">
      <c r="A45" s="3">
        <v>36</v>
      </c>
      <c r="B45" s="5">
        <v>1.0499999999999999E-3</v>
      </c>
      <c r="C45" s="7">
        <v>5.8299999999999997E-4</v>
      </c>
      <c r="D45" s="13">
        <f>IF(util=1,F45,IF(util=2,H45,IF(util=3,J45,"err")))</f>
        <v>0.92516160995013164</v>
      </c>
      <c r="E45" s="13">
        <f>IF(util=1,G45,IF(util=2,I45,IF(util=3,K45,"err")))</f>
        <v>0.90556253780538942</v>
      </c>
      <c r="F45" s="28">
        <v>0.91182388000000003</v>
      </c>
      <c r="G45" s="28">
        <v>0.89446179999999997</v>
      </c>
      <c r="H45" s="13">
        <f t="shared" si="6"/>
        <v>0.86199999999999999</v>
      </c>
      <c r="I45" s="13">
        <f t="shared" si="7"/>
        <v>0.85699999999999998</v>
      </c>
      <c r="J45" s="28">
        <v>0.92516160995013164</v>
      </c>
      <c r="K45" s="28">
        <v>0.90556253780538942</v>
      </c>
      <c r="L45" s="12"/>
      <c r="M45" s="12"/>
      <c r="P45" s="3">
        <v>36</v>
      </c>
      <c r="Q45">
        <f t="shared" si="13"/>
        <v>98</v>
      </c>
      <c r="R45" s="28">
        <f t="shared" si="18"/>
        <v>3.0324047298411351E-2</v>
      </c>
      <c r="S45" s="28">
        <f t="shared" si="19"/>
        <v>6.1589068047170611E-2</v>
      </c>
      <c r="T45">
        <f t="shared" si="10"/>
        <v>2.5375147617286969E-2</v>
      </c>
      <c r="U45">
        <f t="shared" si="11"/>
        <v>5.2554290504524939E-2</v>
      </c>
      <c r="V45">
        <f t="shared" si="14"/>
        <v>2.0281323670580616E-2</v>
      </c>
      <c r="W45">
        <f t="shared" si="15"/>
        <v>3.7944840123192498E-2</v>
      </c>
      <c r="X45">
        <f t="shared" si="16"/>
        <v>5.8781911352403533E-3</v>
      </c>
      <c r="Y45">
        <f t="shared" si="17"/>
        <v>1.0997656093019554E-2</v>
      </c>
    </row>
    <row r="46" spans="1:25" x14ac:dyDescent="0.25">
      <c r="A46" s="3">
        <v>37</v>
      </c>
      <c r="B46" s="5">
        <v>1.2110000000000001E-3</v>
      </c>
      <c r="C46" s="7">
        <v>7.4600000000000003E-4</v>
      </c>
      <c r="D46" s="13">
        <f>IF(util=1,F46,IF(util=2,H46,IF(util=3,J46,"err")))</f>
        <v>0.92348792917509437</v>
      </c>
      <c r="E46" s="13">
        <f>IF(util=1,G46,IF(util=2,I46,IF(util=3,K46,"err")))</f>
        <v>0.90429048695234204</v>
      </c>
      <c r="F46" s="28">
        <v>0.90978320999999995</v>
      </c>
      <c r="G46" s="28">
        <v>0.89250861000000004</v>
      </c>
      <c r="H46" s="13">
        <f t="shared" si="6"/>
        <v>0.86199999999999999</v>
      </c>
      <c r="I46" s="13">
        <f t="shared" si="7"/>
        <v>0.85699999999999998</v>
      </c>
      <c r="J46" s="28">
        <v>0.92348792917509437</v>
      </c>
      <c r="K46" s="28">
        <v>0.90429048695234204</v>
      </c>
      <c r="L46" s="12"/>
      <c r="M46" s="12"/>
      <c r="P46" s="3">
        <v>37</v>
      </c>
      <c r="Q46">
        <f t="shared" si="13"/>
        <v>99</v>
      </c>
      <c r="R46" s="28">
        <f t="shared" si="18"/>
        <v>2.0426247936162586E-2</v>
      </c>
      <c r="S46" s="28">
        <f t="shared" si="19"/>
        <v>4.3519512961879274E-2</v>
      </c>
      <c r="T46">
        <f t="shared" si="10"/>
        <v>1.6661026588469897E-2</v>
      </c>
      <c r="U46">
        <f t="shared" si="11"/>
        <v>3.6672196311970148E-2</v>
      </c>
      <c r="V46">
        <f t="shared" si="14"/>
        <v>1.3288504290862755E-2</v>
      </c>
      <c r="W46">
        <f t="shared" si="15"/>
        <v>2.6300043112792389E-2</v>
      </c>
      <c r="X46">
        <f t="shared" si="16"/>
        <v>3.7212012539884392E-3</v>
      </c>
      <c r="Y46">
        <f t="shared" si="17"/>
        <v>7.3648434217361411E-3</v>
      </c>
    </row>
    <row r="47" spans="1:25" x14ac:dyDescent="0.25">
      <c r="A47" s="3">
        <v>38</v>
      </c>
      <c r="B47" s="5">
        <v>1.178E-3</v>
      </c>
      <c r="C47" s="7">
        <v>7.0299999999999996E-4</v>
      </c>
      <c r="D47" s="13">
        <f>IF(util=1,F47,IF(util=2,H47,IF(util=3,J47,"err")))</f>
        <v>0.92178450671858325</v>
      </c>
      <c r="E47" s="13">
        <f>IF(util=1,G47,IF(util=2,I47,IF(util=3,K47,"err")))</f>
        <v>0.90297873624837688</v>
      </c>
      <c r="F47" s="28">
        <v>0.90770110000000004</v>
      </c>
      <c r="G47" s="28">
        <v>0.89046592000000002</v>
      </c>
      <c r="H47" s="13">
        <f t="shared" si="6"/>
        <v>0.86199999999999999</v>
      </c>
      <c r="I47" s="13">
        <f t="shared" si="7"/>
        <v>0.85699999999999998</v>
      </c>
      <c r="J47" s="28">
        <v>0.92178450671858325</v>
      </c>
      <c r="K47" s="28">
        <v>0.90297873624837688</v>
      </c>
      <c r="L47" s="12"/>
      <c r="M47" s="12"/>
      <c r="P47" s="3">
        <v>38</v>
      </c>
      <c r="Q47">
        <f t="shared" si="13"/>
        <v>100</v>
      </c>
      <c r="R47" s="28">
        <f t="shared" si="18"/>
        <v>1.2895805240777207E-2</v>
      </c>
      <c r="S47" s="28">
        <f t="shared" si="19"/>
        <v>2.982487966206103E-2</v>
      </c>
      <c r="T47">
        <f t="shared" si="10"/>
        <v>1.0393567670883001E-2</v>
      </c>
      <c r="U47">
        <f t="shared" si="11"/>
        <v>2.4600962514612055E-2</v>
      </c>
      <c r="V47">
        <f t="shared" si="14"/>
        <v>8.2725939929532578E-3</v>
      </c>
      <c r="W47">
        <f t="shared" si="15"/>
        <v>1.7522812584299656E-2</v>
      </c>
      <c r="X47">
        <f t="shared" si="16"/>
        <v>2.2382490981108405E-3</v>
      </c>
      <c r="Y47">
        <f t="shared" si="17"/>
        <v>4.7410062063462368E-3</v>
      </c>
    </row>
    <row r="48" spans="1:25" x14ac:dyDescent="0.25">
      <c r="A48" s="3">
        <v>39</v>
      </c>
      <c r="B48" s="5">
        <v>1.2899999999999999E-3</v>
      </c>
      <c r="C48" s="7">
        <v>7.6999999999999996E-4</v>
      </c>
      <c r="D48" s="13">
        <f>IF(util=1,F48,IF(util=2,H48,IF(util=3,J48,"err")))</f>
        <v>0.92005183839509908</v>
      </c>
      <c r="E48" s="13">
        <f>IF(util=1,G48,IF(util=2,I48,IF(util=3,K48,"err")))</f>
        <v>0.90162642869568832</v>
      </c>
      <c r="F48" s="28">
        <v>0.90557714</v>
      </c>
      <c r="G48" s="28">
        <v>0.88833521000000004</v>
      </c>
      <c r="H48" s="13">
        <f t="shared" si="6"/>
        <v>0.86199999999999999</v>
      </c>
      <c r="I48" s="13">
        <f t="shared" si="7"/>
        <v>0.85699999999999998</v>
      </c>
      <c r="J48" s="28">
        <v>0.92005183839509908</v>
      </c>
      <c r="K48" s="28">
        <v>0.90162642869568832</v>
      </c>
      <c r="L48" s="12"/>
      <c r="M48" s="12"/>
      <c r="P48" s="3">
        <v>39</v>
      </c>
      <c r="Q48">
        <f t="shared" si="13"/>
        <v>101</v>
      </c>
      <c r="R48" s="28">
        <f t="shared" si="18"/>
        <v>7.8913301009887957E-3</v>
      </c>
      <c r="S48" s="28">
        <f t="shared" si="19"/>
        <v>1.937704536716308E-2</v>
      </c>
      <c r="T48" t="e">
        <f t="shared" si="10"/>
        <v>#N/A</v>
      </c>
      <c r="U48" t="e">
        <f t="shared" si="11"/>
        <v>#N/A</v>
      </c>
      <c r="V48" t="e">
        <f t="shared" si="14"/>
        <v>#N/A</v>
      </c>
      <c r="W48" t="e">
        <f t="shared" si="15"/>
        <v>#N/A</v>
      </c>
      <c r="X48" t="e">
        <f t="shared" si="16"/>
        <v>#N/A</v>
      </c>
      <c r="Y48" t="e">
        <f t="shared" si="17"/>
        <v>#N/A</v>
      </c>
    </row>
    <row r="49" spans="1:25" x14ac:dyDescent="0.25">
      <c r="A49" s="3">
        <v>40</v>
      </c>
      <c r="B49" s="5">
        <v>1.4300000000000001E-3</v>
      </c>
      <c r="C49" s="7">
        <v>8.2799999999999996E-4</v>
      </c>
      <c r="D49" s="13">
        <f>IF(util=1,F49,IF(util=2,H49,IF(util=3,J49,"err")))</f>
        <v>0.91829045535500031</v>
      </c>
      <c r="E49" s="13">
        <f>IF(util=1,G49,IF(util=2,I49,IF(util=3,K49,"err")))</f>
        <v>0.90023269374414405</v>
      </c>
      <c r="F49" s="28">
        <v>0.90341092000000001</v>
      </c>
      <c r="G49" s="28">
        <v>0.88611779000000002</v>
      </c>
      <c r="H49" s="13">
        <f t="shared" si="6"/>
        <v>0.87</v>
      </c>
      <c r="I49" s="13">
        <f t="shared" si="7"/>
        <v>0.85</v>
      </c>
      <c r="J49" s="28">
        <v>0.91829045535500031</v>
      </c>
      <c r="K49" s="28">
        <v>0.90023269374414405</v>
      </c>
      <c r="L49" s="12"/>
      <c r="M49" s="12"/>
      <c r="P49" s="3">
        <v>40</v>
      </c>
      <c r="Q49">
        <f t="shared" si="13"/>
        <v>102</v>
      </c>
      <c r="R49" s="28" t="e">
        <f t="shared" si="18"/>
        <v>#N/A</v>
      </c>
      <c r="S49" s="28" t="e">
        <f t="shared" si="19"/>
        <v>#N/A</v>
      </c>
      <c r="T49" t="e">
        <f t="shared" si="10"/>
        <v>#N/A</v>
      </c>
      <c r="U49" t="e">
        <f t="shared" si="11"/>
        <v>#N/A</v>
      </c>
      <c r="V49" t="e">
        <f t="shared" si="14"/>
        <v>#N/A</v>
      </c>
      <c r="W49" t="e">
        <f t="shared" si="15"/>
        <v>#N/A</v>
      </c>
      <c r="X49" t="e">
        <f t="shared" si="16"/>
        <v>#N/A</v>
      </c>
      <c r="Y49" t="e">
        <f t="shared" si="17"/>
        <v>#N/A</v>
      </c>
    </row>
    <row r="50" spans="1:25" x14ac:dyDescent="0.25">
      <c r="A50" s="3">
        <v>41</v>
      </c>
      <c r="B50" s="5">
        <v>1.534E-3</v>
      </c>
      <c r="C50" s="7">
        <v>9.1600000000000004E-4</v>
      </c>
      <c r="D50" s="13">
        <f>IF(util=1,F50,IF(util=2,H50,IF(util=3,J50,"err")))</f>
        <v>0.91650092398635352</v>
      </c>
      <c r="E50" s="13">
        <f>IF(util=1,G50,IF(util=2,I50,IF(util=3,K50,"err")))</f>
        <v>0.89879664791175706</v>
      </c>
      <c r="F50" s="28">
        <v>0.90120202999999999</v>
      </c>
      <c r="G50" s="28">
        <v>0.88381483000000005</v>
      </c>
      <c r="H50" s="13">
        <f t="shared" si="6"/>
        <v>0.87</v>
      </c>
      <c r="I50" s="13">
        <f t="shared" si="7"/>
        <v>0.85</v>
      </c>
      <c r="J50" s="28">
        <v>0.91650092398635352</v>
      </c>
      <c r="K50" s="28">
        <v>0.89879664791175706</v>
      </c>
      <c r="L50" s="12"/>
      <c r="M50" s="12"/>
      <c r="P50" s="3">
        <v>41</v>
      </c>
      <c r="Q50">
        <f t="shared" si="13"/>
        <v>103</v>
      </c>
      <c r="R50" s="28" t="e">
        <f t="shared" si="18"/>
        <v>#N/A</v>
      </c>
      <c r="S50" s="28" t="e">
        <f t="shared" si="19"/>
        <v>#N/A</v>
      </c>
      <c r="T50" t="e">
        <f t="shared" si="10"/>
        <v>#N/A</v>
      </c>
      <c r="U50" t="e">
        <f t="shared" si="11"/>
        <v>#N/A</v>
      </c>
      <c r="V50" t="e">
        <f t="shared" si="14"/>
        <v>#N/A</v>
      </c>
      <c r="W50" t="e">
        <f t="shared" si="15"/>
        <v>#N/A</v>
      </c>
      <c r="X50" t="e">
        <f t="shared" si="16"/>
        <v>#N/A</v>
      </c>
      <c r="Y50" t="e">
        <f t="shared" si="17"/>
        <v>#N/A</v>
      </c>
    </row>
    <row r="51" spans="1:25" x14ac:dyDescent="0.25">
      <c r="A51" s="3">
        <v>42</v>
      </c>
      <c r="B51" s="5">
        <v>1.676E-3</v>
      </c>
      <c r="C51" s="7">
        <v>1.0269999999999999E-3</v>
      </c>
      <c r="D51" s="13">
        <f>IF(util=1,F51,IF(util=2,H51,IF(util=3,J51,"err")))</f>
        <v>0.91468384575681727</v>
      </c>
      <c r="E51" s="13">
        <f>IF(util=1,G51,IF(util=2,I51,IF(util=3,K51,"err")))</f>
        <v>0.89731739548393696</v>
      </c>
      <c r="F51" s="28">
        <v>0.89895009000000003</v>
      </c>
      <c r="G51" s="28">
        <v>0.88142734</v>
      </c>
      <c r="H51" s="13">
        <f t="shared" si="6"/>
        <v>0.87</v>
      </c>
      <c r="I51" s="13">
        <f t="shared" si="7"/>
        <v>0.85</v>
      </c>
      <c r="J51" s="28">
        <v>0.91468384575681727</v>
      </c>
      <c r="K51" s="28">
        <v>0.89731739548393696</v>
      </c>
      <c r="L51" s="12"/>
      <c r="M51" s="12"/>
      <c r="P51" s="3">
        <v>42</v>
      </c>
      <c r="Q51">
        <f t="shared" si="13"/>
        <v>104</v>
      </c>
      <c r="R51" s="28" t="e">
        <f t="shared" si="18"/>
        <v>#N/A</v>
      </c>
      <c r="S51" s="28" t="e">
        <f t="shared" si="19"/>
        <v>#N/A</v>
      </c>
      <c r="T51" t="e">
        <f t="shared" si="10"/>
        <v>#N/A</v>
      </c>
      <c r="U51" t="e">
        <f t="shared" si="11"/>
        <v>#N/A</v>
      </c>
      <c r="V51" t="e">
        <f t="shared" si="14"/>
        <v>#N/A</v>
      </c>
      <c r="W51" t="e">
        <f t="shared" si="15"/>
        <v>#N/A</v>
      </c>
      <c r="X51" t="e">
        <f t="shared" si="16"/>
        <v>#N/A</v>
      </c>
      <c r="Y51" t="e">
        <f t="shared" si="17"/>
        <v>#N/A</v>
      </c>
    </row>
    <row r="52" spans="1:25" x14ac:dyDescent="0.25">
      <c r="A52" s="3">
        <v>43</v>
      </c>
      <c r="B52" s="5">
        <v>1.851E-3</v>
      </c>
      <c r="C52" s="7">
        <v>1.098E-3</v>
      </c>
      <c r="D52" s="13">
        <f>IF(util=1,F52,IF(util=2,H52,IF(util=3,J52,"err")))</f>
        <v>0.91283985699442372</v>
      </c>
      <c r="E52" s="13">
        <f>IF(util=1,G52,IF(util=2,I52,IF(util=3,K52,"err")))</f>
        <v>0.89579402929548402</v>
      </c>
      <c r="F52" s="28">
        <v>0.89665470999999997</v>
      </c>
      <c r="G52" s="28">
        <v>0.87895621000000002</v>
      </c>
      <c r="H52" s="13">
        <f t="shared" si="6"/>
        <v>0.87</v>
      </c>
      <c r="I52" s="13">
        <f t="shared" si="7"/>
        <v>0.85</v>
      </c>
      <c r="J52" s="28">
        <v>0.91283985699442372</v>
      </c>
      <c r="K52" s="28">
        <v>0.89579402929548402</v>
      </c>
      <c r="L52" s="12"/>
      <c r="M52" s="12"/>
      <c r="P52" s="3">
        <v>43</v>
      </c>
      <c r="Q52">
        <f t="shared" si="13"/>
        <v>105</v>
      </c>
      <c r="R52" s="28" t="e">
        <f t="shared" si="18"/>
        <v>#N/A</v>
      </c>
      <c r="S52" s="28" t="e">
        <f t="shared" si="19"/>
        <v>#N/A</v>
      </c>
      <c r="T52" t="e">
        <f t="shared" si="10"/>
        <v>#N/A</v>
      </c>
      <c r="U52" t="e">
        <f t="shared" si="11"/>
        <v>#N/A</v>
      </c>
      <c r="V52" t="e">
        <f t="shared" si="14"/>
        <v>#N/A</v>
      </c>
      <c r="W52" t="e">
        <f t="shared" si="15"/>
        <v>#N/A</v>
      </c>
      <c r="X52" t="e">
        <f t="shared" si="16"/>
        <v>#N/A</v>
      </c>
      <c r="Y52" t="e">
        <f t="shared" si="17"/>
        <v>#N/A</v>
      </c>
    </row>
    <row r="53" spans="1:25" x14ac:dyDescent="0.25">
      <c r="A53" s="3">
        <v>44</v>
      </c>
      <c r="B53" s="5">
        <v>1.9599999999999999E-3</v>
      </c>
      <c r="C53" s="7">
        <v>1.2600000000000001E-3</v>
      </c>
      <c r="D53" s="13">
        <f>IF(util=1,F53,IF(util=2,H53,IF(util=3,J53,"err")))</f>
        <v>0.91096962860624509</v>
      </c>
      <c r="E53" s="13">
        <f>IF(util=1,G53,IF(util=2,I53,IF(util=3,K53,"err")))</f>
        <v>0.89422563159930224</v>
      </c>
      <c r="F53" s="28">
        <v>0.89431554000000002</v>
      </c>
      <c r="G53" s="28">
        <v>0.87640218000000003</v>
      </c>
      <c r="H53" s="13">
        <f t="shared" si="6"/>
        <v>0.87</v>
      </c>
      <c r="I53" s="13">
        <f t="shared" si="7"/>
        <v>0.85</v>
      </c>
      <c r="J53" s="28">
        <v>0.91096962860624509</v>
      </c>
      <c r="K53" s="28">
        <v>0.89422563159930224</v>
      </c>
      <c r="L53" s="12"/>
      <c r="M53" s="12"/>
      <c r="P53" s="3">
        <v>44</v>
      </c>
      <c r="Q53">
        <f t="shared" si="13"/>
        <v>106</v>
      </c>
      <c r="R53" s="28" t="e">
        <f t="shared" si="18"/>
        <v>#N/A</v>
      </c>
      <c r="S53" s="28" t="e">
        <f t="shared" si="19"/>
        <v>#N/A</v>
      </c>
      <c r="T53" t="e">
        <f t="shared" si="10"/>
        <v>#N/A</v>
      </c>
      <c r="U53" t="e">
        <f t="shared" si="11"/>
        <v>#N/A</v>
      </c>
      <c r="V53" t="e">
        <f t="shared" si="14"/>
        <v>#N/A</v>
      </c>
      <c r="W53" t="e">
        <f t="shared" si="15"/>
        <v>#N/A</v>
      </c>
      <c r="X53" t="e">
        <f t="shared" si="16"/>
        <v>#N/A</v>
      </c>
      <c r="Y53" t="e">
        <f t="shared" si="17"/>
        <v>#N/A</v>
      </c>
    </row>
    <row r="54" spans="1:25" x14ac:dyDescent="0.25">
      <c r="A54" s="3">
        <v>45</v>
      </c>
      <c r="B54" s="5">
        <v>2.2230000000000001E-3</v>
      </c>
      <c r="C54" s="7">
        <v>1.3600000000000001E-3</v>
      </c>
      <c r="D54" s="13">
        <f>IF(util=1,F54,IF(util=2,H54,IF(util=3,J54,"err")))</f>
        <v>0.90907386573406379</v>
      </c>
      <c r="E54" s="13">
        <f>IF(util=1,G54,IF(util=2,I54,IF(util=3,K54,"err")))</f>
        <v>0.89261127502582949</v>
      </c>
      <c r="F54" s="28">
        <v>0.89193222000000005</v>
      </c>
      <c r="G54" s="28">
        <v>0.87376591000000003</v>
      </c>
      <c r="H54" s="13">
        <f t="shared" si="6"/>
        <v>0.82399999999999995</v>
      </c>
      <c r="I54" s="13">
        <f t="shared" si="7"/>
        <v>0.81499999999999995</v>
      </c>
      <c r="J54" s="28">
        <v>0.90907386573406379</v>
      </c>
      <c r="K54" s="28">
        <v>0.89261127502582949</v>
      </c>
      <c r="L54" s="12"/>
      <c r="M54" s="12"/>
      <c r="P54" s="3">
        <v>45</v>
      </c>
      <c r="Q54">
        <f t="shared" si="13"/>
        <v>107</v>
      </c>
      <c r="R54" s="28" t="e">
        <f t="shared" si="18"/>
        <v>#N/A</v>
      </c>
      <c r="S54" s="28" t="e">
        <f t="shared" si="19"/>
        <v>#N/A</v>
      </c>
      <c r="T54" t="e">
        <f t="shared" si="10"/>
        <v>#N/A</v>
      </c>
      <c r="U54" t="e">
        <f t="shared" si="11"/>
        <v>#N/A</v>
      </c>
      <c r="V54" t="e">
        <f t="shared" si="14"/>
        <v>#N/A</v>
      </c>
      <c r="W54" t="e">
        <f t="shared" si="15"/>
        <v>#N/A</v>
      </c>
      <c r="X54" t="e">
        <f t="shared" si="16"/>
        <v>#N/A</v>
      </c>
      <c r="Y54" t="e">
        <f t="shared" si="17"/>
        <v>#N/A</v>
      </c>
    </row>
    <row r="55" spans="1:25" x14ac:dyDescent="0.25">
      <c r="A55" s="3">
        <v>46</v>
      </c>
      <c r="B55" s="5">
        <v>2.3040000000000001E-3</v>
      </c>
      <c r="C55" s="7">
        <v>1.4940000000000001E-3</v>
      </c>
      <c r="D55" s="13">
        <f>IF(util=1,F55,IF(util=2,H55,IF(util=3,J55,"err")))</f>
        <v>0.90715330734630062</v>
      </c>
      <c r="E55" s="13">
        <f>IF(util=1,G55,IF(util=2,I55,IF(util=3,K55,"err")))</f>
        <v>0.89095002363717979</v>
      </c>
      <c r="F55" s="28">
        <v>0.88950441000000002</v>
      </c>
      <c r="G55" s="28">
        <v>0.87104791999999998</v>
      </c>
      <c r="H55" s="13">
        <f t="shared" si="6"/>
        <v>0.82399999999999995</v>
      </c>
      <c r="I55" s="13">
        <f t="shared" si="7"/>
        <v>0.81499999999999995</v>
      </c>
      <c r="J55" s="28">
        <v>0.90715330734630062</v>
      </c>
      <c r="K55" s="28">
        <v>0.89095002363717979</v>
      </c>
      <c r="L55" s="12"/>
      <c r="M55" s="12"/>
      <c r="P55" s="3">
        <v>46</v>
      </c>
      <c r="Q55">
        <f t="shared" si="13"/>
        <v>108</v>
      </c>
      <c r="R55" s="28" t="e">
        <f t="shared" si="18"/>
        <v>#N/A</v>
      </c>
      <c r="S55" s="28" t="e">
        <f t="shared" si="19"/>
        <v>#N/A</v>
      </c>
      <c r="T55" t="e">
        <f t="shared" si="10"/>
        <v>#N/A</v>
      </c>
      <c r="U55" t="e">
        <f t="shared" si="11"/>
        <v>#N/A</v>
      </c>
      <c r="V55" t="e">
        <f t="shared" si="14"/>
        <v>#N/A</v>
      </c>
      <c r="W55" t="e">
        <f t="shared" si="15"/>
        <v>#N/A</v>
      </c>
      <c r="X55" t="e">
        <f t="shared" si="16"/>
        <v>#N/A</v>
      </c>
      <c r="Y55" t="e">
        <f t="shared" si="17"/>
        <v>#N/A</v>
      </c>
    </row>
    <row r="56" spans="1:25" x14ac:dyDescent="0.25">
      <c r="A56" s="3">
        <v>47</v>
      </c>
      <c r="B56" s="5">
        <v>2.5699999999999998E-3</v>
      </c>
      <c r="C56" s="7">
        <v>1.6180000000000001E-3</v>
      </c>
      <c r="D56" s="13">
        <f>IF(util=1,F56,IF(util=2,H56,IF(util=3,J56,"err")))</f>
        <v>0.90520872576559996</v>
      </c>
      <c r="E56" s="13">
        <f>IF(util=1,G56,IF(util=2,I56,IF(util=3,K56,"err")))</f>
        <v>0.88924093407995763</v>
      </c>
      <c r="F56" s="28">
        <v>0.88703178999999999</v>
      </c>
      <c r="G56" s="28">
        <v>0.86824862999999997</v>
      </c>
      <c r="H56" s="13">
        <f t="shared" si="6"/>
        <v>0.82399999999999995</v>
      </c>
      <c r="I56" s="13">
        <f t="shared" si="7"/>
        <v>0.81499999999999995</v>
      </c>
      <c r="J56" s="28">
        <v>0.90520872576559996</v>
      </c>
      <c r="K56" s="28">
        <v>0.88924093407995763</v>
      </c>
      <c r="L56" s="12"/>
      <c r="M56" s="12"/>
      <c r="P56" s="3">
        <v>47</v>
      </c>
      <c r="Q56">
        <f t="shared" si="13"/>
        <v>109</v>
      </c>
      <c r="R56" s="28" t="e">
        <f t="shared" si="18"/>
        <v>#N/A</v>
      </c>
      <c r="S56" s="28" t="e">
        <f t="shared" si="19"/>
        <v>#N/A</v>
      </c>
      <c r="T56" t="e">
        <f t="shared" si="10"/>
        <v>#N/A</v>
      </c>
      <c r="U56" t="e">
        <f t="shared" si="11"/>
        <v>#N/A</v>
      </c>
      <c r="V56" t="e">
        <f t="shared" si="14"/>
        <v>#N/A</v>
      </c>
      <c r="W56" t="e">
        <f t="shared" si="15"/>
        <v>#N/A</v>
      </c>
      <c r="X56" t="e">
        <f t="shared" si="16"/>
        <v>#N/A</v>
      </c>
      <c r="Y56" t="e">
        <f t="shared" si="17"/>
        <v>#N/A</v>
      </c>
    </row>
    <row r="57" spans="1:25" x14ac:dyDescent="0.25">
      <c r="A57" s="3">
        <v>48</v>
      </c>
      <c r="B57" s="5">
        <v>2.715E-3</v>
      </c>
      <c r="C57" s="7">
        <v>1.7700000000000001E-3</v>
      </c>
      <c r="D57" s="13">
        <f>IF(util=1,F57,IF(util=2,H57,IF(util=3,J57,"err")))</f>
        <v>0.90324092613162121</v>
      </c>
      <c r="E57" s="13">
        <f>IF(util=1,G57,IF(util=2,I57,IF(util=3,K57,"err")))</f>
        <v>0.88748305684066398</v>
      </c>
      <c r="F57" s="28">
        <v>0.88451404</v>
      </c>
      <c r="G57" s="28">
        <v>0.86536838000000005</v>
      </c>
      <c r="H57" s="13">
        <f t="shared" si="6"/>
        <v>0.82399999999999995</v>
      </c>
      <c r="I57" s="13">
        <f t="shared" si="7"/>
        <v>0.81499999999999995</v>
      </c>
      <c r="J57" s="28">
        <v>0.90324092613162121</v>
      </c>
      <c r="K57" s="28">
        <v>0.88748305684066398</v>
      </c>
      <c r="L57" s="12"/>
      <c r="M57" s="12"/>
      <c r="P57" s="3">
        <v>48</v>
      </c>
      <c r="Q57">
        <f t="shared" si="13"/>
        <v>110</v>
      </c>
      <c r="R57" s="28" t="e">
        <f t="shared" si="18"/>
        <v>#N/A</v>
      </c>
      <c r="S57" s="28" t="e">
        <f t="shared" si="19"/>
        <v>#N/A</v>
      </c>
      <c r="T57" t="e">
        <f t="shared" si="10"/>
        <v>#N/A</v>
      </c>
      <c r="U57" t="e">
        <f t="shared" si="11"/>
        <v>#N/A</v>
      </c>
      <c r="V57" t="e">
        <f t="shared" si="14"/>
        <v>#N/A</v>
      </c>
      <c r="W57" t="e">
        <f t="shared" si="15"/>
        <v>#N/A</v>
      </c>
      <c r="X57" t="e">
        <f t="shared" si="16"/>
        <v>#N/A</v>
      </c>
      <c r="Y57" t="e">
        <f t="shared" si="17"/>
        <v>#N/A</v>
      </c>
    </row>
    <row r="58" spans="1:25" x14ac:dyDescent="0.25">
      <c r="A58" s="3">
        <v>49</v>
      </c>
      <c r="B58" s="5">
        <v>3.042E-3</v>
      </c>
      <c r="C58" s="7">
        <v>1.897E-3</v>
      </c>
      <c r="D58" s="13">
        <f>IF(util=1,F58,IF(util=2,H58,IF(util=3,J58,"err")))</f>
        <v>0.90125074579874731</v>
      </c>
      <c r="E58" s="13">
        <f>IF(util=1,G58,IF(util=2,I58,IF(util=3,K58,"err")))</f>
        <v>0.88567543760753675</v>
      </c>
      <c r="F58" s="28">
        <v>0.88195089000000004</v>
      </c>
      <c r="G58" s="28">
        <v>0.86240737999999995</v>
      </c>
      <c r="H58" s="13">
        <f t="shared" si="6"/>
        <v>0.82399999999999995</v>
      </c>
      <c r="I58" s="13">
        <f t="shared" si="7"/>
        <v>0.81499999999999995</v>
      </c>
      <c r="J58" s="28">
        <v>0.90125074579874731</v>
      </c>
      <c r="K58" s="28">
        <v>0.88567543760753675</v>
      </c>
      <c r="L58" s="12"/>
      <c r="M58" s="12"/>
      <c r="P58" s="3">
        <v>49</v>
      </c>
      <c r="Q58">
        <f t="shared" si="13"/>
        <v>111</v>
      </c>
      <c r="R58" s="28" t="e">
        <f t="shared" si="18"/>
        <v>#N/A</v>
      </c>
      <c r="S58" s="28" t="e">
        <f t="shared" si="19"/>
        <v>#N/A</v>
      </c>
      <c r="T58" t="e">
        <f t="shared" si="10"/>
        <v>#N/A</v>
      </c>
      <c r="U58" t="e">
        <f t="shared" si="11"/>
        <v>#N/A</v>
      </c>
      <c r="V58" t="e">
        <f t="shared" si="14"/>
        <v>#N/A</v>
      </c>
      <c r="W58" t="e">
        <f t="shared" si="15"/>
        <v>#N/A</v>
      </c>
      <c r="X58" t="e">
        <f t="shared" si="16"/>
        <v>#N/A</v>
      </c>
      <c r="Y58" t="e">
        <f t="shared" si="17"/>
        <v>#N/A</v>
      </c>
    </row>
    <row r="59" spans="1:25" x14ac:dyDescent="0.25">
      <c r="A59" s="3">
        <v>50</v>
      </c>
      <c r="B59" s="5">
        <v>3.2330000000000002E-3</v>
      </c>
      <c r="C59" s="7">
        <v>2.0890000000000001E-3</v>
      </c>
      <c r="D59" s="13">
        <f>IF(util=1,F59,IF(util=2,H59,IF(util=3,J59,"err")))</f>
        <v>0.89923905366857959</v>
      </c>
      <c r="E59" s="13">
        <f>IF(util=1,G59,IF(util=2,I59,IF(util=3,K59,"err")))</f>
        <v>0.88381711874256341</v>
      </c>
      <c r="F59" s="28">
        <v>0.87934204999999999</v>
      </c>
      <c r="G59" s="28">
        <v>0.85936579999999996</v>
      </c>
      <c r="H59" s="13">
        <f t="shared" si="6"/>
        <v>0.83699999999999997</v>
      </c>
      <c r="I59" s="13">
        <f t="shared" si="7"/>
        <v>0.80500000000000005</v>
      </c>
      <c r="J59" s="28">
        <v>0.89923905366857959</v>
      </c>
      <c r="K59" s="28">
        <v>0.88381711874256341</v>
      </c>
      <c r="L59" s="12"/>
      <c r="M59" s="12"/>
      <c r="P59" s="3">
        <v>50</v>
      </c>
      <c r="Q59">
        <f t="shared" si="13"/>
        <v>112</v>
      </c>
      <c r="R59" s="28" t="e">
        <f t="shared" si="18"/>
        <v>#N/A</v>
      </c>
      <c r="S59" s="28" t="e">
        <f t="shared" si="19"/>
        <v>#N/A</v>
      </c>
      <c r="T59" t="e">
        <f t="shared" si="10"/>
        <v>#N/A</v>
      </c>
      <c r="U59" t="e">
        <f t="shared" si="11"/>
        <v>#N/A</v>
      </c>
      <c r="V59" t="e">
        <f t="shared" si="14"/>
        <v>#N/A</v>
      </c>
      <c r="W59" t="e">
        <f t="shared" si="15"/>
        <v>#N/A</v>
      </c>
      <c r="X59" t="e">
        <f t="shared" si="16"/>
        <v>#N/A</v>
      </c>
      <c r="Y59" t="e">
        <f t="shared" si="17"/>
        <v>#N/A</v>
      </c>
    </row>
    <row r="60" spans="1:25" x14ac:dyDescent="0.25">
      <c r="A60" s="3">
        <v>51</v>
      </c>
      <c r="B60" s="5">
        <v>3.49E-3</v>
      </c>
      <c r="C60" s="7">
        <v>2.274E-3</v>
      </c>
      <c r="D60" s="13">
        <f>IF(util=1,F60,IF(util=2,H60,IF(util=3,J60,"err")))</f>
        <v>0.89720674945726731</v>
      </c>
      <c r="E60" s="13">
        <f>IF(util=1,G60,IF(util=2,I60,IF(util=3,K60,"err")))</f>
        <v>0.88190714086728261</v>
      </c>
      <c r="F60" s="28">
        <v>0.87668727000000002</v>
      </c>
      <c r="G60" s="28">
        <v>0.85624367999999995</v>
      </c>
      <c r="H60" s="13">
        <f t="shared" si="6"/>
        <v>0.83699999999999997</v>
      </c>
      <c r="I60" s="13">
        <f t="shared" si="7"/>
        <v>0.80500000000000005</v>
      </c>
      <c r="J60" s="28">
        <v>0.89720674945726731</v>
      </c>
      <c r="K60" s="28">
        <v>0.88190714086728261</v>
      </c>
      <c r="L60" s="12"/>
      <c r="M60" s="12"/>
      <c r="P60" s="3">
        <v>51</v>
      </c>
      <c r="Q60">
        <f t="shared" si="13"/>
        <v>113</v>
      </c>
      <c r="R60" s="28" t="e">
        <f t="shared" si="18"/>
        <v>#N/A</v>
      </c>
      <c r="S60" s="28" t="e">
        <f t="shared" si="19"/>
        <v>#N/A</v>
      </c>
      <c r="T60" t="e">
        <f t="shared" si="10"/>
        <v>#N/A</v>
      </c>
      <c r="U60" t="e">
        <f t="shared" si="11"/>
        <v>#N/A</v>
      </c>
      <c r="V60" t="e">
        <f t="shared" si="14"/>
        <v>#N/A</v>
      </c>
      <c r="W60" t="e">
        <f t="shared" si="15"/>
        <v>#N/A</v>
      </c>
      <c r="X60" t="e">
        <f t="shared" si="16"/>
        <v>#N/A</v>
      </c>
      <c r="Y60" t="e">
        <f t="shared" si="17"/>
        <v>#N/A</v>
      </c>
    </row>
    <row r="61" spans="1:25" x14ac:dyDescent="0.25">
      <c r="A61" s="3">
        <v>52</v>
      </c>
      <c r="B61" s="5">
        <v>3.748E-3</v>
      </c>
      <c r="C61" s="7">
        <v>2.4740000000000001E-3</v>
      </c>
      <c r="D61" s="13">
        <f>IF(util=1,F61,IF(util=2,H61,IF(util=3,J61,"err")))</f>
        <v>0.89515476289788032</v>
      </c>
      <c r="E61" s="13">
        <f>IF(util=1,G61,IF(util=2,I61,IF(util=3,K61,"err")))</f>
        <v>0.8799445445658185</v>
      </c>
      <c r="F61" s="28">
        <v>0.87398631000000004</v>
      </c>
      <c r="G61" s="28">
        <v>0.85304100999999999</v>
      </c>
      <c r="H61" s="13">
        <f t="shared" si="6"/>
        <v>0.83699999999999997</v>
      </c>
      <c r="I61" s="13">
        <f t="shared" si="7"/>
        <v>0.80500000000000005</v>
      </c>
      <c r="J61" s="28">
        <v>0.89515476289788032</v>
      </c>
      <c r="K61" s="28">
        <v>0.8799445445658185</v>
      </c>
      <c r="L61" s="12"/>
      <c r="M61" s="12"/>
      <c r="P61" s="3">
        <v>52</v>
      </c>
      <c r="Q61">
        <f t="shared" si="13"/>
        <v>114</v>
      </c>
      <c r="R61" s="28" t="e">
        <f t="shared" si="18"/>
        <v>#N/A</v>
      </c>
      <c r="S61" s="28" t="e">
        <f t="shared" si="19"/>
        <v>#N/A</v>
      </c>
      <c r="T61" t="e">
        <f t="shared" si="10"/>
        <v>#N/A</v>
      </c>
      <c r="U61" t="e">
        <f t="shared" si="11"/>
        <v>#N/A</v>
      </c>
      <c r="V61" t="e">
        <f t="shared" si="14"/>
        <v>#N/A</v>
      </c>
      <c r="W61" t="e">
        <f t="shared" si="15"/>
        <v>#N/A</v>
      </c>
      <c r="X61" t="e">
        <f t="shared" si="16"/>
        <v>#N/A</v>
      </c>
      <c r="Y61" t="e">
        <f t="shared" si="17"/>
        <v>#N/A</v>
      </c>
    </row>
    <row r="62" spans="1:25" x14ac:dyDescent="0.25">
      <c r="A62" s="3">
        <v>53</v>
      </c>
      <c r="B62" s="5">
        <v>4.0130000000000001E-3</v>
      </c>
      <c r="C62" s="7">
        <v>2.5869999999999999E-3</v>
      </c>
      <c r="D62" s="13">
        <f>IF(util=1,F62,IF(util=2,H62,IF(util=3,J62,"err")))</f>
        <v>0.89308405287823389</v>
      </c>
      <c r="E62" s="13">
        <f>IF(util=1,G62,IF(util=2,I62,IF(util=3,K62,"err")))</f>
        <v>0.87792837220841125</v>
      </c>
      <c r="F62" s="28">
        <v>0.87123896999999995</v>
      </c>
      <c r="G62" s="28">
        <v>0.84975767999999996</v>
      </c>
      <c r="H62" s="13">
        <f t="shared" si="6"/>
        <v>0.83699999999999997</v>
      </c>
      <c r="I62" s="13">
        <f t="shared" si="7"/>
        <v>0.80500000000000005</v>
      </c>
      <c r="J62" s="28">
        <v>0.89308405287823389</v>
      </c>
      <c r="K62" s="28">
        <v>0.87792837220841125</v>
      </c>
      <c r="L62" s="12"/>
      <c r="M62" s="12"/>
      <c r="P62" s="3">
        <v>53</v>
      </c>
      <c r="Q62">
        <f t="shared" si="13"/>
        <v>115</v>
      </c>
      <c r="R62" s="28" t="e">
        <f t="shared" si="18"/>
        <v>#N/A</v>
      </c>
      <c r="S62" s="28" t="e">
        <f t="shared" si="19"/>
        <v>#N/A</v>
      </c>
      <c r="T62" t="e">
        <f t="shared" si="10"/>
        <v>#N/A</v>
      </c>
      <c r="U62" t="e">
        <f t="shared" si="11"/>
        <v>#N/A</v>
      </c>
      <c r="V62" t="e">
        <f t="shared" si="14"/>
        <v>#N/A</v>
      </c>
      <c r="W62" t="e">
        <f t="shared" si="15"/>
        <v>#N/A</v>
      </c>
      <c r="X62" t="e">
        <f t="shared" si="16"/>
        <v>#N/A</v>
      </c>
      <c r="Y62" t="e">
        <f t="shared" si="17"/>
        <v>#N/A</v>
      </c>
    </row>
    <row r="63" spans="1:25" x14ac:dyDescent="0.25">
      <c r="A63" s="3">
        <v>54</v>
      </c>
      <c r="B63" s="5">
        <v>4.3090000000000003E-3</v>
      </c>
      <c r="C63" s="7">
        <v>2.7699999999999999E-3</v>
      </c>
      <c r="D63" s="13">
        <f>IF(util=1,F63,IF(util=2,H63,IF(util=3,J63,"err")))</f>
        <v>0.89099560651473564</v>
      </c>
      <c r="E63" s="13">
        <f>IF(util=1,G63,IF(util=2,I63,IF(util=3,K63,"err")))</f>
        <v>0.87585766989846459</v>
      </c>
      <c r="F63" s="28">
        <v>0.86844504</v>
      </c>
      <c r="G63" s="28">
        <v>0.84639352000000001</v>
      </c>
      <c r="H63" s="13">
        <f t="shared" si="6"/>
        <v>0.83699999999999997</v>
      </c>
      <c r="I63" s="13">
        <f t="shared" si="7"/>
        <v>0.80500000000000005</v>
      </c>
      <c r="J63" s="28">
        <v>0.89099560651473564</v>
      </c>
      <c r="K63" s="28">
        <v>0.87585766989846459</v>
      </c>
      <c r="L63" s="12"/>
      <c r="M63" s="12"/>
      <c r="P63" s="3">
        <v>54</v>
      </c>
      <c r="Q63">
        <f t="shared" si="13"/>
        <v>116</v>
      </c>
      <c r="R63" s="28" t="e">
        <f t="shared" si="18"/>
        <v>#N/A</v>
      </c>
      <c r="S63" s="28" t="e">
        <f t="shared" si="19"/>
        <v>#N/A</v>
      </c>
      <c r="T63" t="e">
        <f t="shared" si="10"/>
        <v>#N/A</v>
      </c>
      <c r="U63" t="e">
        <f t="shared" si="11"/>
        <v>#N/A</v>
      </c>
      <c r="V63" t="e">
        <f t="shared" si="14"/>
        <v>#N/A</v>
      </c>
      <c r="W63" t="e">
        <f t="shared" si="15"/>
        <v>#N/A</v>
      </c>
      <c r="X63" t="e">
        <f t="shared" si="16"/>
        <v>#N/A</v>
      </c>
      <c r="Y63" t="e">
        <f t="shared" si="17"/>
        <v>#N/A</v>
      </c>
    </row>
    <row r="64" spans="1:25" x14ac:dyDescent="0.25">
      <c r="A64" s="3">
        <v>55</v>
      </c>
      <c r="B64" s="5">
        <v>4.6420000000000003E-3</v>
      </c>
      <c r="C64" s="7">
        <v>3.0839999999999999E-3</v>
      </c>
      <c r="D64" s="13">
        <f>IF(util=1,F64,IF(util=2,H64,IF(util=3,J64,"err")))</f>
        <v>0.88889043816303193</v>
      </c>
      <c r="E64" s="13">
        <f>IF(util=1,G64,IF(util=2,I64,IF(util=3,K64,"err")))</f>
        <v>0.8737314895458701</v>
      </c>
      <c r="F64" s="28">
        <v>0.86560437000000001</v>
      </c>
      <c r="G64" s="28">
        <v>0.84294827000000006</v>
      </c>
      <c r="H64" s="13">
        <f t="shared" si="6"/>
        <v>0.81699999999999995</v>
      </c>
      <c r="I64" s="13">
        <f t="shared" si="7"/>
        <v>0.80200000000000005</v>
      </c>
      <c r="J64" s="28">
        <v>0.88889043816303193</v>
      </c>
      <c r="K64" s="28">
        <v>0.8737314895458701</v>
      </c>
      <c r="L64" s="12"/>
      <c r="M64" s="12"/>
      <c r="P64" s="3">
        <v>55</v>
      </c>
      <c r="Q64">
        <f t="shared" si="13"/>
        <v>117</v>
      </c>
      <c r="R64" s="28" t="e">
        <f t="shared" si="18"/>
        <v>#N/A</v>
      </c>
      <c r="S64" s="28" t="e">
        <f t="shared" si="19"/>
        <v>#N/A</v>
      </c>
      <c r="T64" t="e">
        <f t="shared" si="10"/>
        <v>#N/A</v>
      </c>
      <c r="U64" t="e">
        <f t="shared" si="11"/>
        <v>#N/A</v>
      </c>
      <c r="V64" t="e">
        <f t="shared" si="14"/>
        <v>#N/A</v>
      </c>
      <c r="W64" t="e">
        <f t="shared" si="15"/>
        <v>#N/A</v>
      </c>
      <c r="X64" t="e">
        <f t="shared" si="16"/>
        <v>#N/A</v>
      </c>
      <c r="Y64" t="e">
        <f t="shared" si="17"/>
        <v>#N/A</v>
      </c>
    </row>
    <row r="65" spans="1:25" x14ac:dyDescent="0.25">
      <c r="A65" s="3">
        <v>56</v>
      </c>
      <c r="B65" s="5">
        <v>5.1780000000000003E-3</v>
      </c>
      <c r="C65" s="7">
        <v>3.395E-3</v>
      </c>
      <c r="D65" s="13">
        <f>IF(util=1,F65,IF(util=2,H65,IF(util=3,J65,"err")))</f>
        <v>0.88676958836640773</v>
      </c>
      <c r="E65" s="13">
        <f>IF(util=1,G65,IF(util=2,I65,IF(util=3,K65,"err")))</f>
        <v>0.87154889106906397</v>
      </c>
      <c r="F65" s="28">
        <v>0.86271679999999995</v>
      </c>
      <c r="G65" s="28">
        <v>0.83942161999999998</v>
      </c>
      <c r="H65" s="13">
        <f t="shared" si="6"/>
        <v>0.81699999999999995</v>
      </c>
      <c r="I65" s="13">
        <f t="shared" si="7"/>
        <v>0.80200000000000005</v>
      </c>
      <c r="J65" s="28">
        <v>0.88676958836640773</v>
      </c>
      <c r="K65" s="28">
        <v>0.87154889106906397</v>
      </c>
      <c r="L65" s="12"/>
      <c r="M65" s="12"/>
      <c r="P65" s="3">
        <v>56</v>
      </c>
      <c r="Q65">
        <f t="shared" si="13"/>
        <v>118</v>
      </c>
      <c r="R65" s="28" t="e">
        <f t="shared" si="18"/>
        <v>#N/A</v>
      </c>
      <c r="S65" s="28" t="e">
        <f t="shared" si="19"/>
        <v>#N/A</v>
      </c>
      <c r="T65" t="e">
        <f t="shared" si="10"/>
        <v>#N/A</v>
      </c>
      <c r="U65" t="e">
        <f t="shared" si="11"/>
        <v>#N/A</v>
      </c>
      <c r="V65" t="e">
        <f t="shared" si="14"/>
        <v>#N/A</v>
      </c>
      <c r="W65" t="e">
        <f t="shared" si="15"/>
        <v>#N/A</v>
      </c>
      <c r="X65" t="e">
        <f t="shared" si="16"/>
        <v>#N/A</v>
      </c>
      <c r="Y65" t="e">
        <f t="shared" si="17"/>
        <v>#N/A</v>
      </c>
    </row>
    <row r="66" spans="1:25" x14ac:dyDescent="0.25">
      <c r="A66" s="3">
        <v>57</v>
      </c>
      <c r="B66" s="5">
        <v>5.6779999999999999E-3</v>
      </c>
      <c r="C66" s="7">
        <v>3.6819999999999999E-3</v>
      </c>
      <c r="D66" s="13">
        <f>IF(util=1,F66,IF(util=2,H66,IF(util=3,J66,"err")))</f>
        <v>0.8846341227430905</v>
      </c>
      <c r="E66" s="13">
        <f>IF(util=1,G66,IF(util=2,I66,IF(util=3,K66,"err")))</f>
        <v>0.86930894472791775</v>
      </c>
      <c r="F66" s="28">
        <v>0.85978222000000004</v>
      </c>
      <c r="G66" s="28">
        <v>0.83581316999999999</v>
      </c>
      <c r="H66" s="13">
        <f t="shared" si="6"/>
        <v>0.81699999999999995</v>
      </c>
      <c r="I66" s="13">
        <f t="shared" si="7"/>
        <v>0.80200000000000005</v>
      </c>
      <c r="J66" s="28">
        <v>0.8846341227430905</v>
      </c>
      <c r="K66" s="28">
        <v>0.86930894472791775</v>
      </c>
      <c r="L66" s="12"/>
      <c r="M66" s="12"/>
      <c r="P66" s="3">
        <v>57</v>
      </c>
      <c r="Q66">
        <f t="shared" si="13"/>
        <v>119</v>
      </c>
      <c r="R66" s="28" t="e">
        <f t="shared" si="18"/>
        <v>#N/A</v>
      </c>
      <c r="S66" s="28" t="e">
        <f t="shared" si="19"/>
        <v>#N/A</v>
      </c>
      <c r="T66" t="e">
        <f t="shared" si="10"/>
        <v>#N/A</v>
      </c>
      <c r="U66" t="e">
        <f t="shared" si="11"/>
        <v>#N/A</v>
      </c>
      <c r="V66" t="e">
        <f t="shared" si="14"/>
        <v>#N/A</v>
      </c>
      <c r="W66" t="e">
        <f t="shared" si="15"/>
        <v>#N/A</v>
      </c>
      <c r="X66" t="e">
        <f t="shared" si="16"/>
        <v>#N/A</v>
      </c>
      <c r="Y66" t="e">
        <f t="shared" si="17"/>
        <v>#N/A</v>
      </c>
    </row>
    <row r="67" spans="1:25" x14ac:dyDescent="0.25">
      <c r="A67" s="3">
        <v>58</v>
      </c>
      <c r="B67" s="5">
        <v>6.1890000000000001E-3</v>
      </c>
      <c r="C67" s="7">
        <v>4.0730000000000002E-3</v>
      </c>
      <c r="D67" s="13">
        <f>IF(util=1,F67,IF(util=2,H67,IF(util=3,J67,"err")))</f>
        <v>0.88248513081380242</v>
      </c>
      <c r="E67" s="13">
        <f>IF(util=1,G67,IF(util=2,I67,IF(util=3,K67,"err")))</f>
        <v>0.86701073358918157</v>
      </c>
      <c r="F67" s="28">
        <v>0.85680053</v>
      </c>
      <c r="G67" s="28">
        <v>0.83212248</v>
      </c>
      <c r="H67" s="13">
        <f t="shared" si="6"/>
        <v>0.81699999999999995</v>
      </c>
      <c r="I67" s="13">
        <f t="shared" si="7"/>
        <v>0.80200000000000005</v>
      </c>
      <c r="J67" s="28">
        <v>0.88248513081380242</v>
      </c>
      <c r="K67" s="28">
        <v>0.86701073358918157</v>
      </c>
      <c r="L67" s="12"/>
      <c r="M67" s="12"/>
      <c r="P67" s="3">
        <v>58</v>
      </c>
      <c r="Q67">
        <f t="shared" si="13"/>
        <v>120</v>
      </c>
      <c r="R67" s="28" t="e">
        <f t="shared" si="18"/>
        <v>#N/A</v>
      </c>
      <c r="S67" s="28" t="e">
        <f t="shared" si="19"/>
        <v>#N/A</v>
      </c>
      <c r="T67" t="e">
        <f t="shared" si="10"/>
        <v>#N/A</v>
      </c>
      <c r="U67" t="e">
        <f t="shared" si="11"/>
        <v>#N/A</v>
      </c>
      <c r="V67" t="e">
        <f t="shared" si="14"/>
        <v>#N/A</v>
      </c>
      <c r="W67" t="e">
        <f t="shared" si="15"/>
        <v>#N/A</v>
      </c>
      <c r="X67" t="e">
        <f t="shared" si="16"/>
        <v>#N/A</v>
      </c>
      <c r="Y67" t="e">
        <f t="shared" si="17"/>
        <v>#N/A</v>
      </c>
    </row>
    <row r="68" spans="1:25" x14ac:dyDescent="0.25">
      <c r="A68" s="3">
        <v>59</v>
      </c>
      <c r="B68" s="5">
        <v>6.705E-3</v>
      </c>
      <c r="C68" s="7">
        <v>4.3930000000000002E-3</v>
      </c>
      <c r="D68" s="13">
        <f>IF(util=1,F68,IF(util=2,H68,IF(util=3,J68,"err")))</f>
        <v>0.88032372477109999</v>
      </c>
      <c r="E68" s="13">
        <f>IF(util=1,G68,IF(util=2,I68,IF(util=3,K68,"err")))</f>
        <v>0.86465335612576022</v>
      </c>
      <c r="F68" s="28">
        <v>0.85377168999999997</v>
      </c>
      <c r="G68" s="28">
        <v>0.82834901000000005</v>
      </c>
      <c r="H68" s="13">
        <f t="shared" si="6"/>
        <v>0.81699999999999995</v>
      </c>
      <c r="I68" s="13">
        <f t="shared" si="7"/>
        <v>0.80200000000000005</v>
      </c>
      <c r="J68" s="28">
        <v>0.88032372477109999</v>
      </c>
      <c r="K68" s="28">
        <v>0.86465335612576022</v>
      </c>
      <c r="L68" s="12"/>
      <c r="M68" s="12"/>
      <c r="P68" s="3">
        <v>59</v>
      </c>
      <c r="Q68">
        <f t="shared" si="13"/>
        <v>121</v>
      </c>
      <c r="R68" s="28" t="e">
        <f t="shared" si="18"/>
        <v>#N/A</v>
      </c>
      <c r="S68" s="28" t="e">
        <f t="shared" si="19"/>
        <v>#N/A</v>
      </c>
      <c r="T68" t="e">
        <f t="shared" si="10"/>
        <v>#N/A</v>
      </c>
      <c r="U68" t="e">
        <f t="shared" si="11"/>
        <v>#N/A</v>
      </c>
      <c r="V68" t="e">
        <f t="shared" si="14"/>
        <v>#N/A</v>
      </c>
      <c r="W68" t="e">
        <f t="shared" si="15"/>
        <v>#N/A</v>
      </c>
      <c r="X68" t="e">
        <f t="shared" si="16"/>
        <v>#N/A</v>
      </c>
      <c r="Y68" t="e">
        <f t="shared" si="17"/>
        <v>#N/A</v>
      </c>
    </row>
    <row r="69" spans="1:25" x14ac:dyDescent="0.25">
      <c r="A69" s="3">
        <v>60</v>
      </c>
      <c r="B69" s="5">
        <v>7.3860000000000002E-3</v>
      </c>
      <c r="C69" s="7">
        <v>4.8409999999999998E-3</v>
      </c>
      <c r="D69" s="13">
        <f>IF(util=1,F69,IF(util=2,H69,IF(util=3,J69,"err")))</f>
        <v>0.87815103819222728</v>
      </c>
      <c r="E69" s="13">
        <f>IF(util=1,G69,IF(util=2,I69,IF(util=3,K69,"err")))</f>
        <v>0.8622359289506234</v>
      </c>
      <c r="F69" s="28">
        <v>0.85069565000000003</v>
      </c>
      <c r="G69" s="28">
        <v>0.82449218000000002</v>
      </c>
      <c r="H69" s="13">
        <f t="shared" si="6"/>
        <v>0.80900000000000005</v>
      </c>
      <c r="I69" s="13">
        <f t="shared" si="7"/>
        <v>0.78400000000000003</v>
      </c>
      <c r="J69" s="28">
        <v>0.87815103819222728</v>
      </c>
      <c r="K69" s="28">
        <v>0.8622359289506234</v>
      </c>
      <c r="L69" s="12"/>
      <c r="M69" s="12"/>
      <c r="P69" s="3">
        <v>60</v>
      </c>
      <c r="Q69">
        <f t="shared" si="13"/>
        <v>122</v>
      </c>
      <c r="R69" s="28" t="e">
        <f t="shared" si="18"/>
        <v>#N/A</v>
      </c>
      <c r="S69" s="28" t="e">
        <f t="shared" si="19"/>
        <v>#N/A</v>
      </c>
      <c r="T69" t="e">
        <f t="shared" si="10"/>
        <v>#N/A</v>
      </c>
      <c r="U69" t="e">
        <f t="shared" si="11"/>
        <v>#N/A</v>
      </c>
      <c r="V69" t="e">
        <f t="shared" si="14"/>
        <v>#N/A</v>
      </c>
      <c r="W69" t="e">
        <f t="shared" si="15"/>
        <v>#N/A</v>
      </c>
      <c r="X69" t="e">
        <f t="shared" si="16"/>
        <v>#N/A</v>
      </c>
      <c r="Y69" t="e">
        <f t="shared" si="17"/>
        <v>#N/A</v>
      </c>
    </row>
    <row r="70" spans="1:25" x14ac:dyDescent="0.25">
      <c r="A70" s="3">
        <v>61</v>
      </c>
      <c r="B70" s="5">
        <v>8.0169999999999998E-3</v>
      </c>
      <c r="C70" s="7">
        <v>5.2849999999999998E-3</v>
      </c>
      <c r="D70" s="13">
        <f>IF(util=1,F70,IF(util=2,H70,IF(util=3,J70,"err")))</f>
        <v>0.8759682246974082</v>
      </c>
      <c r="E70" s="13">
        <f>IF(util=1,G70,IF(util=2,I70,IF(util=3,K70,"err")))</f>
        <v>0.85975758968563132</v>
      </c>
      <c r="F70" s="28">
        <v>0.84757241000000005</v>
      </c>
      <c r="G70" s="28">
        <v>0.82055133000000002</v>
      </c>
      <c r="H70" s="13">
        <f t="shared" si="6"/>
        <v>0.80900000000000005</v>
      </c>
      <c r="I70" s="13">
        <f t="shared" si="7"/>
        <v>0.78400000000000003</v>
      </c>
      <c r="J70" s="28">
        <v>0.8759682246974082</v>
      </c>
      <c r="K70" s="28">
        <v>0.85975758968563132</v>
      </c>
      <c r="L70" s="12"/>
      <c r="M70" s="12"/>
      <c r="P70" s="3">
        <v>61</v>
      </c>
      <c r="Q70">
        <f t="shared" si="13"/>
        <v>123</v>
      </c>
      <c r="R70" s="28" t="e">
        <f t="shared" si="18"/>
        <v>#N/A</v>
      </c>
      <c r="S70" s="28" t="e">
        <f t="shared" si="19"/>
        <v>#N/A</v>
      </c>
      <c r="T70" t="e">
        <f t="shared" si="10"/>
        <v>#N/A</v>
      </c>
      <c r="U70" t="e">
        <f t="shared" si="11"/>
        <v>#N/A</v>
      </c>
      <c r="V70" t="e">
        <f t="shared" si="14"/>
        <v>#N/A</v>
      </c>
      <c r="W70" t="e">
        <f t="shared" si="15"/>
        <v>#N/A</v>
      </c>
      <c r="X70" t="e">
        <f t="shared" si="16"/>
        <v>#N/A</v>
      </c>
      <c r="Y70" t="e">
        <f t="shared" si="17"/>
        <v>#N/A</v>
      </c>
    </row>
    <row r="71" spans="1:25" x14ac:dyDescent="0.25">
      <c r="A71" s="3">
        <v>62</v>
      </c>
      <c r="B71" s="5">
        <v>8.9580000000000007E-3</v>
      </c>
      <c r="C71" s="7">
        <v>6.0790000000000002E-3</v>
      </c>
      <c r="D71" s="13">
        <f>IF(util=1,F71,IF(util=2,H71,IF(util=3,J71,"err")))</f>
        <v>0.87377645655568981</v>
      </c>
      <c r="E71" s="13">
        <f>IF(util=1,G71,IF(util=2,I71,IF(util=3,K71,"err")))</f>
        <v>0.85721749996497509</v>
      </c>
      <c r="F71" s="28">
        <v>0.84440201999999998</v>
      </c>
      <c r="G71" s="28">
        <v>0.81652575999999999</v>
      </c>
      <c r="H71" s="13">
        <f t="shared" si="6"/>
        <v>0.80900000000000005</v>
      </c>
      <c r="I71" s="13">
        <f t="shared" si="7"/>
        <v>0.78400000000000003</v>
      </c>
      <c r="J71" s="28">
        <v>0.87377645655568981</v>
      </c>
      <c r="K71" s="28">
        <v>0.85721749996497509</v>
      </c>
      <c r="L71" s="12"/>
      <c r="M71" s="12"/>
      <c r="P71" s="3">
        <v>62</v>
      </c>
      <c r="Q71">
        <f t="shared" si="13"/>
        <v>124</v>
      </c>
      <c r="R71" s="28" t="e">
        <f t="shared" si="18"/>
        <v>#N/A</v>
      </c>
      <c r="S71" s="28" t="e">
        <f t="shared" si="19"/>
        <v>#N/A</v>
      </c>
      <c r="T71" t="e">
        <f t="shared" si="10"/>
        <v>#N/A</v>
      </c>
      <c r="U71" t="e">
        <f t="shared" si="11"/>
        <v>#N/A</v>
      </c>
      <c r="V71" t="e">
        <f t="shared" si="14"/>
        <v>#N/A</v>
      </c>
      <c r="W71" t="e">
        <f t="shared" si="15"/>
        <v>#N/A</v>
      </c>
      <c r="X71" t="e">
        <f t="shared" si="16"/>
        <v>#N/A</v>
      </c>
      <c r="Y71" t="e">
        <f t="shared" si="17"/>
        <v>#N/A</v>
      </c>
    </row>
    <row r="72" spans="1:25" x14ac:dyDescent="0.25">
      <c r="A72" s="3">
        <v>63</v>
      </c>
      <c r="B72" s="5">
        <v>9.8799999999999999E-3</v>
      </c>
      <c r="C72" s="7">
        <v>6.4570000000000001E-3</v>
      </c>
      <c r="D72" s="13">
        <f>IF(util=1,F72,IF(util=2,H72,IF(util=3,J72,"err")))</f>
        <v>0.87157692324063663</v>
      </c>
      <c r="E72" s="13">
        <f>IF(util=1,G72,IF(util=2,I72,IF(util=3,K72,"err")))</f>
        <v>0.85461484857232395</v>
      </c>
      <c r="F72" s="28">
        <v>0.84118453999999998</v>
      </c>
      <c r="G72" s="28">
        <v>0.81241467999999994</v>
      </c>
      <c r="H72" s="13">
        <f t="shared" si="6"/>
        <v>0.80900000000000005</v>
      </c>
      <c r="I72" s="13">
        <f t="shared" si="7"/>
        <v>0.78400000000000003</v>
      </c>
      <c r="J72" s="28">
        <v>0.87157692324063663</v>
      </c>
      <c r="K72" s="28">
        <v>0.85461484857232395</v>
      </c>
      <c r="L72" s="12"/>
      <c r="M72" s="12"/>
      <c r="P72" s="3">
        <v>63</v>
      </c>
      <c r="Q72">
        <f t="shared" si="13"/>
        <v>125</v>
      </c>
      <c r="R72" s="28" t="e">
        <f t="shared" si="18"/>
        <v>#N/A</v>
      </c>
      <c r="S72" s="28" t="e">
        <f t="shared" si="19"/>
        <v>#N/A</v>
      </c>
      <c r="T72" t="e">
        <f t="shared" si="10"/>
        <v>#N/A</v>
      </c>
      <c r="U72" t="e">
        <f t="shared" si="11"/>
        <v>#N/A</v>
      </c>
      <c r="V72" t="e">
        <f t="shared" si="14"/>
        <v>#N/A</v>
      </c>
      <c r="W72" t="e">
        <f t="shared" si="15"/>
        <v>#N/A</v>
      </c>
      <c r="X72" t="e">
        <f t="shared" si="16"/>
        <v>#N/A</v>
      </c>
      <c r="Y72" t="e">
        <f t="shared" si="17"/>
        <v>#N/A</v>
      </c>
    </row>
    <row r="73" spans="1:25" x14ac:dyDescent="0.25">
      <c r="A73" s="3">
        <v>64</v>
      </c>
      <c r="B73" s="5">
        <v>1.0678E-2</v>
      </c>
      <c r="C73" s="7">
        <v>6.9820000000000004E-3</v>
      </c>
      <c r="D73" s="13">
        <f>IF(util=1,F73,IF(util=2,H73,IF(util=3,J73,"err")))</f>
        <v>0.86937082993835646</v>
      </c>
      <c r="E73" s="13">
        <f>IF(util=1,G73,IF(util=2,I73,IF(util=3,K73,"err")))</f>
        <v>0.85194885471009452</v>
      </c>
      <c r="F73" s="28">
        <v>0.83792007000000002</v>
      </c>
      <c r="G73" s="28">
        <v>0.80821728000000004</v>
      </c>
      <c r="H73" s="13">
        <f t="shared" si="6"/>
        <v>0.80900000000000005</v>
      </c>
      <c r="I73" s="13">
        <f t="shared" si="7"/>
        <v>0.78400000000000003</v>
      </c>
      <c r="J73" s="28">
        <v>0.86937082993835646</v>
      </c>
      <c r="K73" s="28">
        <v>0.85194885471009452</v>
      </c>
      <c r="L73" s="12"/>
      <c r="M73" s="12"/>
      <c r="P73" s="3">
        <v>64</v>
      </c>
      <c r="Q73">
        <f t="shared" ref="Q73:Q104" si="20">Age+P73</f>
        <v>126</v>
      </c>
      <c r="R73" s="28" t="e">
        <f t="shared" si="18"/>
        <v>#N/A</v>
      </c>
      <c r="S73" s="28" t="e">
        <f t="shared" si="19"/>
        <v>#N/A</v>
      </c>
      <c r="T73" t="e">
        <f t="shared" si="10"/>
        <v>#N/A</v>
      </c>
      <c r="U73" t="e">
        <f t="shared" si="11"/>
        <v>#N/A</v>
      </c>
      <c r="V73" t="e">
        <f t="shared" ref="V73:V109" si="21">T73*VLOOKUP(Q73,lifetable,4,FALSE)</f>
        <v>#N/A</v>
      </c>
      <c r="W73" t="e">
        <f t="shared" ref="W73:W109" si="22">U73*VLOOKUP(Q73,lifetable,5,FALSE)</f>
        <v>#N/A</v>
      </c>
      <c r="X73" t="e">
        <f t="shared" ref="X73:X109" si="23">V73/(1+Disc)^P73</f>
        <v>#N/A</v>
      </c>
      <c r="Y73" t="e">
        <f t="shared" ref="Y73:Y109" si="24">W73/(1+Disc)^P73</f>
        <v>#N/A</v>
      </c>
    </row>
    <row r="74" spans="1:25" x14ac:dyDescent="0.25">
      <c r="A74" s="3">
        <v>65</v>
      </c>
      <c r="B74" s="5">
        <v>1.1802E-2</v>
      </c>
      <c r="C74" s="7">
        <v>7.6680000000000003E-3</v>
      </c>
      <c r="D74" s="13">
        <f>IF(util=1,F74,IF(util=2,H74,IF(util=3,J74,"err")))</f>
        <v>0.8671593960105235</v>
      </c>
      <c r="E74" s="13">
        <f>IF(util=1,G74,IF(util=2,I74,IF(util=3,K74,"err")))</f>
        <v>0.84921877139855151</v>
      </c>
      <c r="F74" s="28">
        <v>0.83460878000000005</v>
      </c>
      <c r="G74" s="28">
        <v>0.80393265999999997</v>
      </c>
      <c r="H74" s="13">
        <f t="shared" ref="H74:H109" si="25">VLOOKUP($A74,$M$9:$O$26,2)</f>
        <v>0.79800000000000004</v>
      </c>
      <c r="I74" s="13">
        <f t="shared" ref="I74:I110" si="26">VLOOKUP($A74,$M$9:$O$26,3)</f>
        <v>0.78200000000000003</v>
      </c>
      <c r="J74" s="28">
        <v>0.8671593960105235</v>
      </c>
      <c r="K74" s="28">
        <v>0.84921877139855151</v>
      </c>
      <c r="L74" s="12"/>
      <c r="M74" s="12"/>
      <c r="P74" s="3">
        <v>65</v>
      </c>
      <c r="Q74">
        <f t="shared" si="20"/>
        <v>127</v>
      </c>
      <c r="R74" s="28" t="e">
        <f t="shared" ref="R74:R109" si="27">R73-R73*VLOOKUP(Q73,lifetable,2,FALSE)</f>
        <v>#N/A</v>
      </c>
      <c r="S74" s="28" t="e">
        <f t="shared" ref="S74:S109" si="28">S73-S73*VLOOKUP(Q73,lifetable,3,FALSE)</f>
        <v>#N/A</v>
      </c>
      <c r="T74" t="e">
        <f t="shared" ref="T74:T109" si="29">(R74+R75)/2</f>
        <v>#N/A</v>
      </c>
      <c r="U74" t="e">
        <f t="shared" ref="U74:U109" si="30">(S74+S75)/2</f>
        <v>#N/A</v>
      </c>
      <c r="V74" t="e">
        <f t="shared" si="21"/>
        <v>#N/A</v>
      </c>
      <c r="W74" t="e">
        <f t="shared" si="22"/>
        <v>#N/A</v>
      </c>
      <c r="X74" t="e">
        <f t="shared" si="23"/>
        <v>#N/A</v>
      </c>
      <c r="Y74" t="e">
        <f t="shared" si="24"/>
        <v>#N/A</v>
      </c>
    </row>
    <row r="75" spans="1:25" x14ac:dyDescent="0.25">
      <c r="A75" s="3">
        <v>66</v>
      </c>
      <c r="B75" s="5">
        <v>1.2900999999999999E-2</v>
      </c>
      <c r="C75" s="7">
        <v>8.2439999999999996E-3</v>
      </c>
      <c r="D75" s="13">
        <f>IF(util=1,F75,IF(util=2,H75,IF(util=3,J75,"err")))</f>
        <v>0.86494385341522995</v>
      </c>
      <c r="E75" s="13">
        <f>IF(util=1,G75,IF(util=2,I75,IF(util=3,K75,"err")))</f>
        <v>0.84642388900168819</v>
      </c>
      <c r="F75" s="28">
        <v>0.83125083</v>
      </c>
      <c r="G75" s="28">
        <v>0.79955988</v>
      </c>
      <c r="H75" s="13">
        <f t="shared" si="25"/>
        <v>0.79800000000000004</v>
      </c>
      <c r="I75" s="13">
        <f t="shared" si="26"/>
        <v>0.78200000000000003</v>
      </c>
      <c r="J75" s="28">
        <v>0.86494385341522995</v>
      </c>
      <c r="K75" s="28">
        <v>0.84642388900168819</v>
      </c>
      <c r="L75" s="12"/>
      <c r="M75" s="12"/>
      <c r="P75" s="3">
        <v>66</v>
      </c>
      <c r="Q75">
        <f t="shared" si="20"/>
        <v>128</v>
      </c>
      <c r="R75" s="28" t="e">
        <f t="shared" si="27"/>
        <v>#N/A</v>
      </c>
      <c r="S75" s="28" t="e">
        <f t="shared" si="28"/>
        <v>#N/A</v>
      </c>
      <c r="T75" t="e">
        <f t="shared" si="29"/>
        <v>#N/A</v>
      </c>
      <c r="U75" t="e">
        <f t="shared" si="30"/>
        <v>#N/A</v>
      </c>
      <c r="V75" t="e">
        <f t="shared" si="21"/>
        <v>#N/A</v>
      </c>
      <c r="W75" t="e">
        <f t="shared" si="22"/>
        <v>#N/A</v>
      </c>
      <c r="X75" t="e">
        <f t="shared" si="23"/>
        <v>#N/A</v>
      </c>
      <c r="Y75" t="e">
        <f t="shared" si="24"/>
        <v>#N/A</v>
      </c>
    </row>
    <row r="76" spans="1:25" x14ac:dyDescent="0.25">
      <c r="A76" s="3">
        <v>67</v>
      </c>
      <c r="B76" s="5">
        <v>1.406E-2</v>
      </c>
      <c r="C76" s="7">
        <v>9.0119999999999992E-3</v>
      </c>
      <c r="D76" s="13">
        <f>IF(util=1,F76,IF(util=2,H76,IF(util=3,J76,"err")))</f>
        <v>0.862725445088669</v>
      </c>
      <c r="E76" s="13">
        <f>IF(util=1,G76,IF(util=2,I76,IF(util=3,K76,"err")))</f>
        <v>0.84356353887603175</v>
      </c>
      <c r="F76" s="28">
        <v>0.82784647</v>
      </c>
      <c r="G76" s="28">
        <v>0.79509795999999999</v>
      </c>
      <c r="H76" s="13">
        <f t="shared" si="25"/>
        <v>0.79800000000000004</v>
      </c>
      <c r="I76" s="13">
        <f t="shared" si="26"/>
        <v>0.78200000000000003</v>
      </c>
      <c r="J76" s="28">
        <v>0.862725445088669</v>
      </c>
      <c r="K76" s="28">
        <v>0.84356353887603175</v>
      </c>
      <c r="L76" s="12"/>
      <c r="M76" s="12"/>
      <c r="P76" s="3">
        <v>67</v>
      </c>
      <c r="Q76">
        <f t="shared" si="20"/>
        <v>129</v>
      </c>
      <c r="R76" s="28" t="e">
        <f t="shared" si="27"/>
        <v>#N/A</v>
      </c>
      <c r="S76" s="28" t="e">
        <f t="shared" si="28"/>
        <v>#N/A</v>
      </c>
      <c r="T76" t="e">
        <f t="shared" si="29"/>
        <v>#N/A</v>
      </c>
      <c r="U76" t="e">
        <f t="shared" si="30"/>
        <v>#N/A</v>
      </c>
      <c r="V76" t="e">
        <f t="shared" si="21"/>
        <v>#N/A</v>
      </c>
      <c r="W76" t="e">
        <f t="shared" si="22"/>
        <v>#N/A</v>
      </c>
      <c r="X76" t="e">
        <f t="shared" si="23"/>
        <v>#N/A</v>
      </c>
      <c r="Y76" t="e">
        <f t="shared" si="24"/>
        <v>#N/A</v>
      </c>
    </row>
    <row r="77" spans="1:25" x14ac:dyDescent="0.25">
      <c r="A77" s="3">
        <v>68</v>
      </c>
      <c r="B77" s="5">
        <v>1.5370999999999999E-2</v>
      </c>
      <c r="C77" s="7">
        <v>1.0031999999999999E-2</v>
      </c>
      <c r="D77" s="13">
        <f>IF(util=1,F77,IF(util=2,H77,IF(util=3,J77,"err")))</f>
        <v>0.86050542329080992</v>
      </c>
      <c r="E77" s="13">
        <f>IF(util=1,G77,IF(util=2,I77,IF(util=3,K77,"err")))</f>
        <v>0.84063709713767532</v>
      </c>
      <c r="F77" s="28">
        <v>0.82439596999999998</v>
      </c>
      <c r="G77" s="28">
        <v>0.79054586000000004</v>
      </c>
      <c r="H77" s="13">
        <f t="shared" si="25"/>
        <v>0.79800000000000004</v>
      </c>
      <c r="I77" s="13">
        <f t="shared" si="26"/>
        <v>0.78200000000000003</v>
      </c>
      <c r="J77" s="28">
        <v>0.86050542329080992</v>
      </c>
      <c r="K77" s="28">
        <v>0.84063709713767532</v>
      </c>
      <c r="L77" s="12"/>
      <c r="M77" s="12"/>
      <c r="P77" s="3">
        <v>68</v>
      </c>
      <c r="Q77">
        <f t="shared" si="20"/>
        <v>130</v>
      </c>
      <c r="R77" s="28" t="e">
        <f t="shared" si="27"/>
        <v>#N/A</v>
      </c>
      <c r="S77" s="28" t="e">
        <f t="shared" si="28"/>
        <v>#N/A</v>
      </c>
      <c r="T77" t="e">
        <f t="shared" si="29"/>
        <v>#N/A</v>
      </c>
      <c r="U77" t="e">
        <f t="shared" si="30"/>
        <v>#N/A</v>
      </c>
      <c r="V77" t="e">
        <f t="shared" si="21"/>
        <v>#N/A</v>
      </c>
      <c r="W77" t="e">
        <f t="shared" si="22"/>
        <v>#N/A</v>
      </c>
      <c r="X77" t="e">
        <f t="shared" si="23"/>
        <v>#N/A</v>
      </c>
      <c r="Y77" t="e">
        <f t="shared" si="24"/>
        <v>#N/A</v>
      </c>
    </row>
    <row r="78" spans="1:25" x14ac:dyDescent="0.25">
      <c r="A78" s="3">
        <v>69</v>
      </c>
      <c r="B78" s="5">
        <v>1.6844000000000001E-2</v>
      </c>
      <c r="C78" s="7">
        <v>1.0821000000000001E-2</v>
      </c>
      <c r="D78" s="13">
        <f>IF(util=1,F78,IF(util=2,H78,IF(util=3,J78,"err")))</f>
        <v>0.85828504791837723</v>
      </c>
      <c r="E78" s="13">
        <f>IF(util=1,G78,IF(util=2,I78,IF(util=3,K78,"err")))</f>
        <v>0.83764398854195043</v>
      </c>
      <c r="F78" s="28">
        <v>0.82089964999999998</v>
      </c>
      <c r="G78" s="28">
        <v>0.78590249999999995</v>
      </c>
      <c r="H78" s="13">
        <f t="shared" si="25"/>
        <v>0.79800000000000004</v>
      </c>
      <c r="I78" s="13">
        <f t="shared" si="26"/>
        <v>0.78200000000000003</v>
      </c>
      <c r="J78" s="28">
        <v>0.85828504791837723</v>
      </c>
      <c r="K78" s="28">
        <v>0.83764398854195043</v>
      </c>
      <c r="L78" s="12"/>
      <c r="M78" s="12"/>
      <c r="P78" s="3">
        <v>69</v>
      </c>
      <c r="Q78">
        <f t="shared" si="20"/>
        <v>131</v>
      </c>
      <c r="R78" s="28" t="e">
        <f t="shared" si="27"/>
        <v>#N/A</v>
      </c>
      <c r="S78" s="28" t="e">
        <f t="shared" si="28"/>
        <v>#N/A</v>
      </c>
      <c r="T78" t="e">
        <f t="shared" si="29"/>
        <v>#N/A</v>
      </c>
      <c r="U78" t="e">
        <f t="shared" si="30"/>
        <v>#N/A</v>
      </c>
      <c r="V78" t="e">
        <f t="shared" si="21"/>
        <v>#N/A</v>
      </c>
      <c r="W78" t="e">
        <f t="shared" si="22"/>
        <v>#N/A</v>
      </c>
      <c r="X78" t="e">
        <f t="shared" si="23"/>
        <v>#N/A</v>
      </c>
      <c r="Y78" t="e">
        <f t="shared" si="24"/>
        <v>#N/A</v>
      </c>
    </row>
    <row r="79" spans="1:25" x14ac:dyDescent="0.25">
      <c r="A79" s="3">
        <v>70</v>
      </c>
      <c r="B79" s="5">
        <v>1.7795999999999999E-2</v>
      </c>
      <c r="C79" s="7">
        <v>1.1958E-2</v>
      </c>
      <c r="D79" s="13">
        <f>IF(util=1,F79,IF(util=2,H79,IF(util=3,J79,"err")))</f>
        <v>0.85606558478858807</v>
      </c>
      <c r="E79" s="13">
        <f>IF(util=1,G79,IF(util=2,I79,IF(util=3,K79,"err")))</f>
        <v>0.83458369046923786</v>
      </c>
      <c r="F79" s="28">
        <v>0.81735787999999998</v>
      </c>
      <c r="G79" s="28">
        <v>0.78116677000000001</v>
      </c>
      <c r="H79" s="13">
        <f t="shared" si="25"/>
        <v>0.80200000000000005</v>
      </c>
      <c r="I79" s="13">
        <f t="shared" si="26"/>
        <v>0.78700000000000003</v>
      </c>
      <c r="J79" s="28">
        <v>0.85606558478858807</v>
      </c>
      <c r="K79" s="28">
        <v>0.83458369046923786</v>
      </c>
      <c r="L79" s="12"/>
      <c r="M79" s="12"/>
      <c r="P79" s="3">
        <v>70</v>
      </c>
      <c r="Q79">
        <f t="shared" si="20"/>
        <v>132</v>
      </c>
      <c r="R79" s="28" t="e">
        <f t="shared" si="27"/>
        <v>#N/A</v>
      </c>
      <c r="S79" s="28" t="e">
        <f t="shared" si="28"/>
        <v>#N/A</v>
      </c>
      <c r="T79" t="e">
        <f t="shared" si="29"/>
        <v>#N/A</v>
      </c>
      <c r="U79" t="e">
        <f t="shared" si="30"/>
        <v>#N/A</v>
      </c>
      <c r="V79" t="e">
        <f t="shared" si="21"/>
        <v>#N/A</v>
      </c>
      <c r="W79" t="e">
        <f t="shared" si="22"/>
        <v>#N/A</v>
      </c>
      <c r="X79" t="e">
        <f t="shared" si="23"/>
        <v>#N/A</v>
      </c>
      <c r="Y79" t="e">
        <f t="shared" si="24"/>
        <v>#N/A</v>
      </c>
    </row>
    <row r="80" spans="1:25" x14ac:dyDescent="0.25">
      <c r="A80" s="3">
        <v>71</v>
      </c>
      <c r="B80" s="5">
        <v>1.9812E-2</v>
      </c>
      <c r="C80" s="7">
        <v>1.2886999999999999E-2</v>
      </c>
      <c r="D80" s="13">
        <f>IF(util=1,F80,IF(util=2,H80,IF(util=3,J80,"err")))</f>
        <v>0.85384830389723576</v>
      </c>
      <c r="E80" s="13">
        <f>IF(util=1,G80,IF(util=2,I80,IF(util=3,K80,"err")))</f>
        <v>0.83145573700944775</v>
      </c>
      <c r="F80" s="28">
        <v>0.81377109999999997</v>
      </c>
      <c r="G80" s="28">
        <v>0.77633753999999999</v>
      </c>
      <c r="H80" s="13">
        <f t="shared" si="25"/>
        <v>0.80200000000000005</v>
      </c>
      <c r="I80" s="13">
        <f t="shared" si="26"/>
        <v>0.78700000000000003</v>
      </c>
      <c r="J80" s="28">
        <v>0.85384830389723576</v>
      </c>
      <c r="K80" s="28">
        <v>0.83145573700944775</v>
      </c>
      <c r="L80" s="12"/>
      <c r="M80" s="12"/>
      <c r="P80" s="3">
        <v>71</v>
      </c>
      <c r="Q80">
        <f t="shared" si="20"/>
        <v>133</v>
      </c>
      <c r="R80" s="28" t="e">
        <f t="shared" si="27"/>
        <v>#N/A</v>
      </c>
      <c r="S80" s="28" t="e">
        <f t="shared" si="28"/>
        <v>#N/A</v>
      </c>
      <c r="T80" t="e">
        <f t="shared" si="29"/>
        <v>#N/A</v>
      </c>
      <c r="U80" t="e">
        <f t="shared" si="30"/>
        <v>#N/A</v>
      </c>
      <c r="V80" t="e">
        <f t="shared" si="21"/>
        <v>#N/A</v>
      </c>
      <c r="W80" t="e">
        <f t="shared" si="22"/>
        <v>#N/A</v>
      </c>
      <c r="X80" t="e">
        <f t="shared" si="23"/>
        <v>#N/A</v>
      </c>
      <c r="Y80" t="e">
        <f t="shared" si="24"/>
        <v>#N/A</v>
      </c>
    </row>
    <row r="81" spans="1:25" x14ac:dyDescent="0.25">
      <c r="A81" s="3">
        <v>72</v>
      </c>
      <c r="B81" s="5">
        <v>2.1631999999999998E-2</v>
      </c>
      <c r="C81" s="7">
        <v>1.4774000000000001E-2</v>
      </c>
      <c r="D81" s="13">
        <f>IF(util=1,F81,IF(util=2,H81,IF(util=3,J81,"err")))</f>
        <v>0.85163447765482647</v>
      </c>
      <c r="E81" s="13">
        <f>IF(util=1,G81,IF(util=2,I81,IF(util=3,K81,"err")))</f>
        <v>0.82825972313673191</v>
      </c>
      <c r="F81" s="28">
        <v>0.81013979000000003</v>
      </c>
      <c r="G81" s="28">
        <v>0.77141364000000001</v>
      </c>
      <c r="H81" s="13">
        <f t="shared" si="25"/>
        <v>0.80200000000000005</v>
      </c>
      <c r="I81" s="13">
        <f t="shared" si="26"/>
        <v>0.78700000000000003</v>
      </c>
      <c r="J81" s="28">
        <v>0.85163447765482647</v>
      </c>
      <c r="K81" s="28">
        <v>0.82825972313673191</v>
      </c>
      <c r="L81" s="12"/>
      <c r="M81" s="12"/>
      <c r="P81" s="3">
        <v>72</v>
      </c>
      <c r="Q81">
        <f t="shared" si="20"/>
        <v>134</v>
      </c>
      <c r="R81" s="28" t="e">
        <f t="shared" si="27"/>
        <v>#N/A</v>
      </c>
      <c r="S81" s="28" t="e">
        <f t="shared" si="28"/>
        <v>#N/A</v>
      </c>
      <c r="T81" t="e">
        <f t="shared" si="29"/>
        <v>#N/A</v>
      </c>
      <c r="U81" t="e">
        <f t="shared" si="30"/>
        <v>#N/A</v>
      </c>
      <c r="V81" t="e">
        <f t="shared" si="21"/>
        <v>#N/A</v>
      </c>
      <c r="W81" t="e">
        <f t="shared" si="22"/>
        <v>#N/A</v>
      </c>
      <c r="X81" t="e">
        <f t="shared" si="23"/>
        <v>#N/A</v>
      </c>
      <c r="Y81" t="e">
        <f t="shared" si="24"/>
        <v>#N/A</v>
      </c>
    </row>
    <row r="82" spans="1:25" x14ac:dyDescent="0.25">
      <c r="A82" s="3">
        <v>73</v>
      </c>
      <c r="B82" s="5">
        <v>2.4995E-2</v>
      </c>
      <c r="C82" s="7">
        <v>1.6891E-2</v>
      </c>
      <c r="D82" s="13">
        <f>IF(util=1,F82,IF(util=2,H82,IF(util=3,J82,"err")))</f>
        <v>0.84942537910458871</v>
      </c>
      <c r="E82" s="13">
        <f>IF(util=1,G82,IF(util=2,I82,IF(util=3,K82,"err")))</f>
        <v>0.82499530896496731</v>
      </c>
      <c r="F82" s="28">
        <v>0.80646446999999999</v>
      </c>
      <c r="G82" s="28">
        <v>0.76639389999999996</v>
      </c>
      <c r="H82" s="13">
        <f t="shared" si="25"/>
        <v>0.80200000000000005</v>
      </c>
      <c r="I82" s="13">
        <f t="shared" si="26"/>
        <v>0.78700000000000003</v>
      </c>
      <c r="J82" s="28">
        <v>0.84942537910458871</v>
      </c>
      <c r="K82" s="28">
        <v>0.82499530896496731</v>
      </c>
      <c r="L82" s="12"/>
      <c r="M82" s="12"/>
      <c r="P82" s="3">
        <v>73</v>
      </c>
      <c r="Q82">
        <f t="shared" si="20"/>
        <v>135</v>
      </c>
      <c r="R82" s="28" t="e">
        <f t="shared" si="27"/>
        <v>#N/A</v>
      </c>
      <c r="S82" s="28" t="e">
        <f t="shared" si="28"/>
        <v>#N/A</v>
      </c>
      <c r="T82" t="e">
        <f t="shared" si="29"/>
        <v>#N/A</v>
      </c>
      <c r="U82" t="e">
        <f t="shared" si="30"/>
        <v>#N/A</v>
      </c>
      <c r="V82" t="e">
        <f t="shared" si="21"/>
        <v>#N/A</v>
      </c>
      <c r="W82" t="e">
        <f t="shared" si="22"/>
        <v>#N/A</v>
      </c>
      <c r="X82" t="e">
        <f t="shared" si="23"/>
        <v>#N/A</v>
      </c>
      <c r="Y82" t="e">
        <f t="shared" si="24"/>
        <v>#N/A</v>
      </c>
    </row>
    <row r="83" spans="1:25" x14ac:dyDescent="0.25">
      <c r="A83" s="3">
        <v>74</v>
      </c>
      <c r="B83" s="5">
        <v>2.7226E-2</v>
      </c>
      <c r="C83" s="7">
        <v>1.8495000000000001E-2</v>
      </c>
      <c r="D83" s="13">
        <f>IF(util=1,F83,IF(util=2,H83,IF(util=3,J83,"err")))</f>
        <v>0.84722228012627687</v>
      </c>
      <c r="E83" s="13">
        <f>IF(util=1,G83,IF(util=2,I83,IF(util=3,K83,"err")))</f>
        <v>0.82166222407353162</v>
      </c>
      <c r="F83" s="28">
        <v>0.80274575000000004</v>
      </c>
      <c r="G83" s="28">
        <v>0.76127716000000001</v>
      </c>
      <c r="H83" s="13">
        <f t="shared" si="25"/>
        <v>0.80200000000000005</v>
      </c>
      <c r="I83" s="13">
        <f t="shared" si="26"/>
        <v>0.78700000000000003</v>
      </c>
      <c r="J83" s="28">
        <v>0.84722228012627687</v>
      </c>
      <c r="K83" s="28">
        <v>0.82166222407353162</v>
      </c>
      <c r="L83" s="12"/>
      <c r="M83" s="12"/>
      <c r="P83" s="3">
        <v>74</v>
      </c>
      <c r="Q83">
        <f t="shared" si="20"/>
        <v>136</v>
      </c>
      <c r="R83" s="28" t="e">
        <f t="shared" si="27"/>
        <v>#N/A</v>
      </c>
      <c r="S83" s="28" t="e">
        <f t="shared" si="28"/>
        <v>#N/A</v>
      </c>
      <c r="T83" t="e">
        <f t="shared" si="29"/>
        <v>#N/A</v>
      </c>
      <c r="U83" t="e">
        <f t="shared" si="30"/>
        <v>#N/A</v>
      </c>
      <c r="V83" t="e">
        <f t="shared" si="21"/>
        <v>#N/A</v>
      </c>
      <c r="W83" t="e">
        <f t="shared" si="22"/>
        <v>#N/A</v>
      </c>
      <c r="X83" t="e">
        <f t="shared" si="23"/>
        <v>#N/A</v>
      </c>
      <c r="Y83" t="e">
        <f t="shared" si="24"/>
        <v>#N/A</v>
      </c>
    </row>
    <row r="84" spans="1:25" x14ac:dyDescent="0.25">
      <c r="A84" s="3">
        <v>75</v>
      </c>
      <c r="B84" s="5">
        <v>3.0421E-2</v>
      </c>
      <c r="C84" s="7">
        <v>2.0695999999999999E-2</v>
      </c>
      <c r="D84" s="13">
        <f>IF(util=1,F84,IF(util=2,H84,IF(util=3,J84,"err")))</f>
        <v>0.84502644962976758</v>
      </c>
      <c r="E84" s="13">
        <f>IF(util=1,G84,IF(util=2,I84,IF(util=3,K84,"err")))</f>
        <v>0.81826027189185213</v>
      </c>
      <c r="F84" s="28">
        <v>0.79898427999999999</v>
      </c>
      <c r="G84" s="28">
        <v>0.75606225000000005</v>
      </c>
      <c r="H84" s="13">
        <f t="shared" si="25"/>
        <v>0.79100000000000004</v>
      </c>
      <c r="I84" s="13">
        <f t="shared" si="26"/>
        <v>0.74099999999999999</v>
      </c>
      <c r="J84" s="28">
        <v>0.84502644962976758</v>
      </c>
      <c r="K84" s="28">
        <v>0.81826027189185213</v>
      </c>
      <c r="L84" s="12"/>
      <c r="M84" s="12"/>
      <c r="P84" s="3">
        <v>75</v>
      </c>
      <c r="Q84">
        <f t="shared" si="20"/>
        <v>137</v>
      </c>
      <c r="R84" s="28" t="e">
        <f t="shared" si="27"/>
        <v>#N/A</v>
      </c>
      <c r="S84" s="28" t="e">
        <f t="shared" si="28"/>
        <v>#N/A</v>
      </c>
      <c r="T84" t="e">
        <f t="shared" si="29"/>
        <v>#N/A</v>
      </c>
      <c r="U84" t="e">
        <f t="shared" si="30"/>
        <v>#N/A</v>
      </c>
      <c r="V84" t="e">
        <f t="shared" si="21"/>
        <v>#N/A</v>
      </c>
      <c r="W84" t="e">
        <f t="shared" si="22"/>
        <v>#N/A</v>
      </c>
      <c r="X84" t="e">
        <f t="shared" si="23"/>
        <v>#N/A</v>
      </c>
      <c r="Y84" t="e">
        <f t="shared" si="24"/>
        <v>#N/A</v>
      </c>
    </row>
    <row r="85" spans="1:25" x14ac:dyDescent="0.25">
      <c r="A85" s="3">
        <v>76</v>
      </c>
      <c r="B85" s="5">
        <v>3.4347999999999997E-2</v>
      </c>
      <c r="C85" s="7">
        <v>2.3335999999999999E-2</v>
      </c>
      <c r="D85" s="13">
        <f>IF(util=1,F85,IF(util=2,H85,IF(util=3,J85,"err")))</f>
        <v>0.84283915174253266</v>
      </c>
      <c r="E85" s="13">
        <f>IF(util=1,G85,IF(util=2,I85,IF(util=3,K85,"err")))</f>
        <v>0.81478933413015364</v>
      </c>
      <c r="F85" s="28">
        <v>0.79518078999999997</v>
      </c>
      <c r="G85" s="28">
        <v>0.75074803999999995</v>
      </c>
      <c r="H85" s="13">
        <f t="shared" si="25"/>
        <v>0.79100000000000004</v>
      </c>
      <c r="I85" s="13">
        <f t="shared" si="26"/>
        <v>0.74099999999999999</v>
      </c>
      <c r="J85" s="28">
        <v>0.84283915174253266</v>
      </c>
      <c r="K85" s="28">
        <v>0.81478933413015364</v>
      </c>
      <c r="L85" s="12"/>
      <c r="M85" s="12"/>
      <c r="P85" s="3">
        <v>76</v>
      </c>
      <c r="Q85">
        <f t="shared" si="20"/>
        <v>138</v>
      </c>
      <c r="R85" s="28" t="e">
        <f t="shared" si="27"/>
        <v>#N/A</v>
      </c>
      <c r="S85" s="28" t="e">
        <f t="shared" si="28"/>
        <v>#N/A</v>
      </c>
      <c r="T85" t="e">
        <f t="shared" si="29"/>
        <v>#N/A</v>
      </c>
      <c r="U85" t="e">
        <f t="shared" si="30"/>
        <v>#N/A</v>
      </c>
      <c r="V85" t="e">
        <f t="shared" si="21"/>
        <v>#N/A</v>
      </c>
      <c r="W85" t="e">
        <f t="shared" si="22"/>
        <v>#N/A</v>
      </c>
      <c r="X85" t="e">
        <f t="shared" si="23"/>
        <v>#N/A</v>
      </c>
      <c r="Y85" t="e">
        <f t="shared" si="24"/>
        <v>#N/A</v>
      </c>
    </row>
    <row r="86" spans="1:25" x14ac:dyDescent="0.25">
      <c r="A86" s="3">
        <v>77</v>
      </c>
      <c r="B86" s="5">
        <v>3.7936999999999999E-2</v>
      </c>
      <c r="C86" s="7">
        <v>2.6453000000000001E-2</v>
      </c>
      <c r="D86" s="13">
        <f>IF(util=1,F86,IF(util=2,H86,IF(util=3,J86,"err")))</f>
        <v>0.84066164399511722</v>
      </c>
      <c r="E86" s="13">
        <f>IF(util=1,G86,IF(util=2,I86,IF(util=3,K86,"err")))</f>
        <v>0.81124937524280138</v>
      </c>
      <c r="F86" s="28">
        <v>0.79133606999999995</v>
      </c>
      <c r="G86" s="28">
        <v>0.74533344999999995</v>
      </c>
      <c r="H86" s="13">
        <f t="shared" si="25"/>
        <v>0.79100000000000004</v>
      </c>
      <c r="I86" s="13">
        <f t="shared" si="26"/>
        <v>0.74099999999999999</v>
      </c>
      <c r="J86" s="28">
        <v>0.84066164399511722</v>
      </c>
      <c r="K86" s="28">
        <v>0.81124937524280138</v>
      </c>
      <c r="L86" s="12"/>
      <c r="M86" s="12"/>
      <c r="P86" s="3">
        <v>77</v>
      </c>
      <c r="Q86">
        <f t="shared" si="20"/>
        <v>139</v>
      </c>
      <c r="R86" s="28" t="e">
        <f t="shared" si="27"/>
        <v>#N/A</v>
      </c>
      <c r="S86" s="28" t="e">
        <f t="shared" si="28"/>
        <v>#N/A</v>
      </c>
      <c r="T86" t="e">
        <f t="shared" si="29"/>
        <v>#N/A</v>
      </c>
      <c r="U86" t="e">
        <f t="shared" si="30"/>
        <v>#N/A</v>
      </c>
      <c r="V86" t="e">
        <f t="shared" si="21"/>
        <v>#N/A</v>
      </c>
      <c r="W86" t="e">
        <f t="shared" si="22"/>
        <v>#N/A</v>
      </c>
      <c r="X86" t="e">
        <f t="shared" si="23"/>
        <v>#N/A</v>
      </c>
      <c r="Y86" t="e">
        <f t="shared" si="24"/>
        <v>#N/A</v>
      </c>
    </row>
    <row r="87" spans="1:25" x14ac:dyDescent="0.25">
      <c r="A87" s="3">
        <v>78</v>
      </c>
      <c r="B87" s="5">
        <v>4.2587E-2</v>
      </c>
      <c r="C87" s="7">
        <v>2.9933999999999999E-2</v>
      </c>
      <c r="D87" s="13">
        <f>IF(util=1,F87,IF(util=2,H87,IF(util=3,J87,"err")))</f>
        <v>0.8384951755088127</v>
      </c>
      <c r="E87" s="13">
        <f>IF(util=1,G87,IF(util=2,I87,IF(util=3,K87,"err")))</f>
        <v>0.80764044690958814</v>
      </c>
      <c r="F87" s="28">
        <v>0.78745098000000002</v>
      </c>
      <c r="G87" s="28">
        <v>0.73981744000000005</v>
      </c>
      <c r="H87" s="13">
        <f t="shared" si="25"/>
        <v>0.79100000000000004</v>
      </c>
      <c r="I87" s="13">
        <f t="shared" si="26"/>
        <v>0.74099999999999999</v>
      </c>
      <c r="J87" s="28">
        <v>0.8384951755088127</v>
      </c>
      <c r="K87" s="28">
        <v>0.80764044690958814</v>
      </c>
      <c r="L87" s="12"/>
      <c r="M87" s="12"/>
      <c r="P87" s="3">
        <v>78</v>
      </c>
      <c r="Q87">
        <f t="shared" si="20"/>
        <v>140</v>
      </c>
      <c r="R87" s="28" t="e">
        <f t="shared" si="27"/>
        <v>#N/A</v>
      </c>
      <c r="S87" s="28" t="e">
        <f t="shared" si="28"/>
        <v>#N/A</v>
      </c>
      <c r="T87" t="e">
        <f t="shared" si="29"/>
        <v>#N/A</v>
      </c>
      <c r="U87" t="e">
        <f t="shared" si="30"/>
        <v>#N/A</v>
      </c>
      <c r="V87" t="e">
        <f t="shared" si="21"/>
        <v>#N/A</v>
      </c>
      <c r="W87" t="e">
        <f t="shared" si="22"/>
        <v>#N/A</v>
      </c>
      <c r="X87" t="e">
        <f t="shared" si="23"/>
        <v>#N/A</v>
      </c>
      <c r="Y87" t="e">
        <f t="shared" si="24"/>
        <v>#N/A</v>
      </c>
    </row>
    <row r="88" spans="1:25" x14ac:dyDescent="0.25">
      <c r="A88" s="3">
        <v>79</v>
      </c>
      <c r="B88" s="5">
        <v>4.6927999999999997E-2</v>
      </c>
      <c r="C88" s="7">
        <v>3.3614999999999999E-2</v>
      </c>
      <c r="D88" s="13">
        <f>IF(util=1,F88,IF(util=2,H88,IF(util=3,J88,"err")))</f>
        <v>0.83634098518972988</v>
      </c>
      <c r="E88" s="13">
        <f>IF(util=1,G88,IF(util=2,I88,IF(util=3,K88,"err")))</f>
        <v>0.80396269251930152</v>
      </c>
      <c r="F88" s="28">
        <v>0.78352646000000004</v>
      </c>
      <c r="G88" s="28">
        <v>0.73419909000000005</v>
      </c>
      <c r="H88" s="13">
        <f t="shared" si="25"/>
        <v>0.79100000000000004</v>
      </c>
      <c r="I88" s="13">
        <f t="shared" si="26"/>
        <v>0.74099999999999999</v>
      </c>
      <c r="J88" s="28">
        <v>0.83634098518972988</v>
      </c>
      <c r="K88" s="28">
        <v>0.80396269251930152</v>
      </c>
      <c r="L88" s="12"/>
      <c r="M88" s="12"/>
      <c r="P88" s="3">
        <v>79</v>
      </c>
      <c r="Q88">
        <f t="shared" si="20"/>
        <v>141</v>
      </c>
      <c r="R88" s="28" t="e">
        <f t="shared" si="27"/>
        <v>#N/A</v>
      </c>
      <c r="S88" s="28" t="e">
        <f t="shared" si="28"/>
        <v>#N/A</v>
      </c>
      <c r="T88" t="e">
        <f t="shared" si="29"/>
        <v>#N/A</v>
      </c>
      <c r="U88" t="e">
        <f t="shared" si="30"/>
        <v>#N/A</v>
      </c>
      <c r="V88" t="e">
        <f t="shared" si="21"/>
        <v>#N/A</v>
      </c>
      <c r="W88" t="e">
        <f t="shared" si="22"/>
        <v>#N/A</v>
      </c>
      <c r="X88" t="e">
        <f t="shared" si="23"/>
        <v>#N/A</v>
      </c>
      <c r="Y88" t="e">
        <f t="shared" si="24"/>
        <v>#N/A</v>
      </c>
    </row>
    <row r="89" spans="1:25" x14ac:dyDescent="0.25">
      <c r="A89" s="3">
        <v>80</v>
      </c>
      <c r="B89" s="5">
        <v>5.2892000000000002E-2</v>
      </c>
      <c r="C89" s="7">
        <v>3.7650000000000003E-2</v>
      </c>
      <c r="D89" s="13">
        <f>IF(util=1,F89,IF(util=2,H89,IF(util=3,J89,"err")))</f>
        <v>0.83420029993350164</v>
      </c>
      <c r="E89" s="13">
        <f>IF(util=1,G89,IF(util=2,I89,IF(util=3,K89,"err")))</f>
        <v>0.80021635163891691</v>
      </c>
      <c r="F89" s="28">
        <v>0.77956351000000002</v>
      </c>
      <c r="G89" s="28">
        <v>0.72847753999999998</v>
      </c>
      <c r="H89" s="13">
        <f t="shared" si="25"/>
        <v>0.77300000000000002</v>
      </c>
      <c r="I89" s="13">
        <f t="shared" si="26"/>
        <v>0.71699999999999997</v>
      </c>
      <c r="J89" s="28">
        <v>0.83420029993350164</v>
      </c>
      <c r="K89" s="28">
        <v>0.80021635163891691</v>
      </c>
      <c r="L89" s="12"/>
      <c r="M89" s="12"/>
      <c r="P89" s="3">
        <v>80</v>
      </c>
      <c r="Q89">
        <f t="shared" si="20"/>
        <v>142</v>
      </c>
      <c r="R89" s="28" t="e">
        <f t="shared" si="27"/>
        <v>#N/A</v>
      </c>
      <c r="S89" s="28" t="e">
        <f t="shared" si="28"/>
        <v>#N/A</v>
      </c>
      <c r="T89" t="e">
        <f t="shared" si="29"/>
        <v>#N/A</v>
      </c>
      <c r="U89" t="e">
        <f t="shared" si="30"/>
        <v>#N/A</v>
      </c>
      <c r="V89" t="e">
        <f t="shared" si="21"/>
        <v>#N/A</v>
      </c>
      <c r="W89" t="e">
        <f t="shared" si="22"/>
        <v>#N/A</v>
      </c>
      <c r="X89" t="e">
        <f t="shared" si="23"/>
        <v>#N/A</v>
      </c>
      <c r="Y89" t="e">
        <f t="shared" si="24"/>
        <v>#N/A</v>
      </c>
    </row>
    <row r="90" spans="1:25" x14ac:dyDescent="0.25">
      <c r="A90" s="3">
        <v>81</v>
      </c>
      <c r="B90" s="5">
        <v>5.8881000000000003E-2</v>
      </c>
      <c r="C90" s="7">
        <v>4.2359000000000001E-2</v>
      </c>
      <c r="D90" s="13">
        <f>IF(util=1,F90,IF(util=2,H90,IF(util=3,J90,"err")))</f>
        <v>0.832074332844846</v>
      </c>
      <c r="E90" s="13">
        <f>IF(util=1,G90,IF(util=2,I90,IF(util=3,K90,"err")))</f>
        <v>0.79640176445080202</v>
      </c>
      <c r="F90" s="28">
        <v>0.77556323999999999</v>
      </c>
      <c r="G90" s="28">
        <v>0.72265208999999997</v>
      </c>
      <c r="H90" s="13">
        <f t="shared" si="25"/>
        <v>0.77300000000000002</v>
      </c>
      <c r="I90" s="13">
        <f t="shared" si="26"/>
        <v>0.71699999999999997</v>
      </c>
      <c r="J90" s="28">
        <v>0.832074332844846</v>
      </c>
      <c r="K90" s="28">
        <v>0.79640176445080202</v>
      </c>
      <c r="L90" s="12"/>
      <c r="M90" s="12"/>
      <c r="P90" s="3">
        <v>81</v>
      </c>
      <c r="Q90">
        <f t="shared" si="20"/>
        <v>143</v>
      </c>
      <c r="R90" s="28" t="e">
        <f t="shared" si="27"/>
        <v>#N/A</v>
      </c>
      <c r="S90" s="28" t="e">
        <f t="shared" si="28"/>
        <v>#N/A</v>
      </c>
      <c r="T90" t="e">
        <f t="shared" si="29"/>
        <v>#N/A</v>
      </c>
      <c r="U90" t="e">
        <f t="shared" si="30"/>
        <v>#N/A</v>
      </c>
      <c r="V90" t="e">
        <f t="shared" si="21"/>
        <v>#N/A</v>
      </c>
      <c r="W90" t="e">
        <f t="shared" si="22"/>
        <v>#N/A</v>
      </c>
      <c r="X90" t="e">
        <f t="shared" si="23"/>
        <v>#N/A</v>
      </c>
      <c r="Y90" t="e">
        <f t="shared" si="24"/>
        <v>#N/A</v>
      </c>
    </row>
    <row r="91" spans="1:25" x14ac:dyDescent="0.25">
      <c r="A91" s="3">
        <v>82</v>
      </c>
      <c r="B91" s="5">
        <v>6.5105999999999997E-2</v>
      </c>
      <c r="C91" s="7">
        <v>4.7884000000000003E-2</v>
      </c>
      <c r="D91" s="13">
        <f>IF(util=1,F91,IF(util=2,H91,IF(util=3,J91,"err")))</f>
        <v>0.82996428147619683</v>
      </c>
      <c r="E91" s="13">
        <f>IF(util=1,G91,IF(util=2,I91,IF(util=3,K91,"err")))</f>
        <v>0.79251937613941226</v>
      </c>
      <c r="F91" s="28">
        <v>0.77152679999999996</v>
      </c>
      <c r="G91" s="28">
        <v>0.71672221000000003</v>
      </c>
      <c r="H91" s="13">
        <f t="shared" si="25"/>
        <v>0.77300000000000002</v>
      </c>
      <c r="I91" s="13">
        <f t="shared" si="26"/>
        <v>0.71699999999999997</v>
      </c>
      <c r="J91" s="28">
        <v>0.82996428147619683</v>
      </c>
      <c r="K91" s="28">
        <v>0.79251937613941226</v>
      </c>
      <c r="L91" s="12"/>
      <c r="M91" s="12"/>
      <c r="P91" s="3">
        <v>82</v>
      </c>
      <c r="Q91">
        <f t="shared" si="20"/>
        <v>144</v>
      </c>
      <c r="R91" s="28" t="e">
        <f t="shared" si="27"/>
        <v>#N/A</v>
      </c>
      <c r="S91" s="28" t="e">
        <f t="shared" si="28"/>
        <v>#N/A</v>
      </c>
      <c r="T91" t="e">
        <f t="shared" si="29"/>
        <v>#N/A</v>
      </c>
      <c r="U91" t="e">
        <f t="shared" si="30"/>
        <v>#N/A</v>
      </c>
      <c r="V91" t="e">
        <f t="shared" si="21"/>
        <v>#N/A</v>
      </c>
      <c r="W91" t="e">
        <f t="shared" si="22"/>
        <v>#N/A</v>
      </c>
      <c r="X91" t="e">
        <f t="shared" si="23"/>
        <v>#N/A</v>
      </c>
      <c r="Y91" t="e">
        <f t="shared" si="24"/>
        <v>#N/A</v>
      </c>
    </row>
    <row r="92" spans="1:25" x14ac:dyDescent="0.25">
      <c r="A92" s="3">
        <v>83</v>
      </c>
      <c r="B92" s="5">
        <v>7.3435E-2</v>
      </c>
      <c r="C92" s="7">
        <v>5.525E-2</v>
      </c>
      <c r="D92" s="13">
        <f>IF(util=1,F92,IF(util=2,H92,IF(util=3,J92,"err")))</f>
        <v>0.82787132608958847</v>
      </c>
      <c r="E92" s="13">
        <f>IF(util=1,G92,IF(util=2,I92,IF(util=3,K92,"err")))</f>
        <v>0.78856974120809586</v>
      </c>
      <c r="F92" s="28">
        <v>0.76745545999999998</v>
      </c>
      <c r="G92" s="28">
        <v>0.71068752999999996</v>
      </c>
      <c r="H92" s="13">
        <f t="shared" si="25"/>
        <v>0.77300000000000002</v>
      </c>
      <c r="I92" s="13">
        <f t="shared" si="26"/>
        <v>0.71699999999999997</v>
      </c>
      <c r="J92" s="28">
        <v>0.82787132608958847</v>
      </c>
      <c r="K92" s="28">
        <v>0.78856974120809586</v>
      </c>
      <c r="L92" s="12"/>
      <c r="M92" s="12"/>
      <c r="P92" s="3">
        <v>83</v>
      </c>
      <c r="Q92">
        <f t="shared" si="20"/>
        <v>145</v>
      </c>
      <c r="R92" s="28" t="e">
        <f t="shared" si="27"/>
        <v>#N/A</v>
      </c>
      <c r="S92" s="28" t="e">
        <f t="shared" si="28"/>
        <v>#N/A</v>
      </c>
      <c r="T92" t="e">
        <f t="shared" si="29"/>
        <v>#N/A</v>
      </c>
      <c r="U92" t="e">
        <f t="shared" si="30"/>
        <v>#N/A</v>
      </c>
      <c r="V92" t="e">
        <f t="shared" si="21"/>
        <v>#N/A</v>
      </c>
      <c r="W92" t="e">
        <f t="shared" si="22"/>
        <v>#N/A</v>
      </c>
      <c r="X92" t="e">
        <f t="shared" si="23"/>
        <v>#N/A</v>
      </c>
      <c r="Y92" t="e">
        <f t="shared" si="24"/>
        <v>#N/A</v>
      </c>
    </row>
    <row r="93" spans="1:25" x14ac:dyDescent="0.25">
      <c r="A93" s="3">
        <v>84</v>
      </c>
      <c r="B93" s="5">
        <v>8.3471000000000004E-2</v>
      </c>
      <c r="C93" s="7">
        <v>6.2504000000000004E-2</v>
      </c>
      <c r="D93" s="13">
        <f>IF(util=1,F93,IF(util=2,H93,IF(util=3,J93,"err")))</f>
        <v>0.82579662794593023</v>
      </c>
      <c r="E93" s="13">
        <f>IF(util=1,G93,IF(util=2,I93,IF(util=3,K93,"err")))</f>
        <v>0.78455352770583675</v>
      </c>
      <c r="F93" s="28">
        <v>0.76335056000000001</v>
      </c>
      <c r="G93" s="28">
        <v>0.70454791999999999</v>
      </c>
      <c r="H93" s="13">
        <f t="shared" si="25"/>
        <v>0.77300000000000002</v>
      </c>
      <c r="I93" s="13">
        <f t="shared" si="26"/>
        <v>0.71699999999999997</v>
      </c>
      <c r="J93" s="28">
        <v>0.82579662794593023</v>
      </c>
      <c r="K93" s="28">
        <v>0.78455352770583675</v>
      </c>
      <c r="L93" s="12"/>
      <c r="M93" s="12"/>
      <c r="P93" s="3">
        <v>84</v>
      </c>
      <c r="Q93">
        <f t="shared" si="20"/>
        <v>146</v>
      </c>
      <c r="R93" s="28" t="e">
        <f t="shared" si="27"/>
        <v>#N/A</v>
      </c>
      <c r="S93" s="28" t="e">
        <f t="shared" si="28"/>
        <v>#N/A</v>
      </c>
      <c r="T93" t="e">
        <f t="shared" si="29"/>
        <v>#N/A</v>
      </c>
      <c r="U93" t="e">
        <f t="shared" si="30"/>
        <v>#N/A</v>
      </c>
      <c r="V93" t="e">
        <f t="shared" si="21"/>
        <v>#N/A</v>
      </c>
      <c r="W93" t="e">
        <f t="shared" si="22"/>
        <v>#N/A</v>
      </c>
      <c r="X93" t="e">
        <f t="shared" si="23"/>
        <v>#N/A</v>
      </c>
      <c r="Y93" t="e">
        <f t="shared" si="24"/>
        <v>#N/A</v>
      </c>
    </row>
    <row r="94" spans="1:25" x14ac:dyDescent="0.25">
      <c r="A94" s="3">
        <v>85</v>
      </c>
      <c r="B94" s="5">
        <v>9.3214000000000005E-2</v>
      </c>
      <c r="C94" s="7">
        <v>7.1405999999999997E-2</v>
      </c>
      <c r="D94" s="13">
        <f>IF(util=1,F94,IF(util=2,H94,IF(util=3,J94,"err")))</f>
        <v>0.82374132762574592</v>
      </c>
      <c r="E94" s="13">
        <f>IF(util=1,G94,IF(util=2,I94,IF(util=3,K94,"err")))</f>
        <v>0.78047152134304054</v>
      </c>
      <c r="F94" s="28">
        <v>0.75921353999999996</v>
      </c>
      <c r="G94" s="28">
        <v>0.69830351999999996</v>
      </c>
      <c r="H94" s="13">
        <f t="shared" si="25"/>
        <v>0.71799999999999997</v>
      </c>
      <c r="I94" s="13">
        <f t="shared" si="26"/>
        <v>0.66500000000000004</v>
      </c>
      <c r="J94" s="28">
        <v>0.82374132762574592</v>
      </c>
      <c r="K94" s="28">
        <v>0.78047152134304054</v>
      </c>
      <c r="L94" s="12"/>
      <c r="M94" s="12"/>
      <c r="P94" s="3">
        <v>85</v>
      </c>
      <c r="Q94">
        <f t="shared" si="20"/>
        <v>147</v>
      </c>
      <c r="R94" s="28" t="e">
        <f t="shared" si="27"/>
        <v>#N/A</v>
      </c>
      <c r="S94" s="28" t="e">
        <f t="shared" si="28"/>
        <v>#N/A</v>
      </c>
      <c r="T94" t="e">
        <f t="shared" si="29"/>
        <v>#N/A</v>
      </c>
      <c r="U94" t="e">
        <f t="shared" si="30"/>
        <v>#N/A</v>
      </c>
      <c r="V94" t="e">
        <f t="shared" si="21"/>
        <v>#N/A</v>
      </c>
      <c r="W94" t="e">
        <f t="shared" si="22"/>
        <v>#N/A</v>
      </c>
      <c r="X94" t="e">
        <f t="shared" si="23"/>
        <v>#N/A</v>
      </c>
      <c r="Y94" t="e">
        <f t="shared" si="24"/>
        <v>#N/A</v>
      </c>
    </row>
    <row r="95" spans="1:25" x14ac:dyDescent="0.25">
      <c r="A95" s="3">
        <v>86</v>
      </c>
      <c r="B95" s="5">
        <v>0.105286</v>
      </c>
      <c r="C95" s="7">
        <v>8.1604999999999997E-2</v>
      </c>
      <c r="D95" s="13">
        <f>IF(util=1,F95,IF(util=2,H95,IF(util=3,J95,"err")))</f>
        <v>0.82170654338537685</v>
      </c>
      <c r="E95" s="13">
        <f>IF(util=1,G95,IF(util=2,I95,IF(util=3,K95,"err")))</f>
        <v>0.77632462947484093</v>
      </c>
      <c r="F95" s="28">
        <v>0.75504594000000003</v>
      </c>
      <c r="G95" s="28">
        <v>0.69195476</v>
      </c>
      <c r="H95" s="13">
        <f t="shared" si="25"/>
        <v>0.71799999999999997</v>
      </c>
      <c r="I95" s="13">
        <f t="shared" si="26"/>
        <v>0.66500000000000004</v>
      </c>
      <c r="J95" s="28">
        <v>0.82170654338537685</v>
      </c>
      <c r="K95" s="28">
        <v>0.77632462947484093</v>
      </c>
      <c r="L95" s="12"/>
      <c r="M95" s="12"/>
      <c r="P95" s="3">
        <v>86</v>
      </c>
      <c r="Q95">
        <f t="shared" si="20"/>
        <v>148</v>
      </c>
      <c r="R95" s="28" t="e">
        <f t="shared" si="27"/>
        <v>#N/A</v>
      </c>
      <c r="S95" s="28" t="e">
        <f t="shared" si="28"/>
        <v>#N/A</v>
      </c>
      <c r="T95" t="e">
        <f t="shared" si="29"/>
        <v>#N/A</v>
      </c>
      <c r="U95" t="e">
        <f t="shared" si="30"/>
        <v>#N/A</v>
      </c>
      <c r="V95" t="e">
        <f t="shared" si="21"/>
        <v>#N/A</v>
      </c>
      <c r="W95" t="e">
        <f t="shared" si="22"/>
        <v>#N/A</v>
      </c>
      <c r="X95" t="e">
        <f t="shared" si="23"/>
        <v>#N/A</v>
      </c>
      <c r="Y95" t="e">
        <f t="shared" si="24"/>
        <v>#N/A</v>
      </c>
    </row>
    <row r="96" spans="1:25" x14ac:dyDescent="0.25">
      <c r="A96" s="3">
        <v>87</v>
      </c>
      <c r="B96" s="5">
        <v>0.117324</v>
      </c>
      <c r="C96" s="7">
        <v>9.2016000000000001E-2</v>
      </c>
      <c r="D96" s="13">
        <f>IF(util=1,F96,IF(util=2,H96,IF(util=3,J96,"err")))</f>
        <v>0.81969336955255878</v>
      </c>
      <c r="E96" s="13">
        <f>IF(util=1,G96,IF(util=2,I96,IF(util=3,K96,"err")))</f>
        <v>0.77211388492984834</v>
      </c>
      <c r="F96" s="28">
        <v>0.75084936999999996</v>
      </c>
      <c r="G96" s="28">
        <v>0.68550239000000002</v>
      </c>
      <c r="H96" s="13">
        <f t="shared" si="25"/>
        <v>0.71799999999999997</v>
      </c>
      <c r="I96" s="13">
        <f t="shared" si="26"/>
        <v>0.66500000000000004</v>
      </c>
      <c r="J96" s="28">
        <v>0.81969336955255878</v>
      </c>
      <c r="K96" s="28">
        <v>0.77211388492984834</v>
      </c>
      <c r="L96" s="12"/>
      <c r="M96" s="12"/>
      <c r="P96" s="3">
        <v>87</v>
      </c>
      <c r="Q96">
        <f t="shared" si="20"/>
        <v>149</v>
      </c>
      <c r="R96" s="28" t="e">
        <f t="shared" si="27"/>
        <v>#N/A</v>
      </c>
      <c r="S96" s="28" t="e">
        <f t="shared" si="28"/>
        <v>#N/A</v>
      </c>
      <c r="T96" t="e">
        <f t="shared" si="29"/>
        <v>#N/A</v>
      </c>
      <c r="U96" t="e">
        <f t="shared" si="30"/>
        <v>#N/A</v>
      </c>
      <c r="V96" t="e">
        <f t="shared" si="21"/>
        <v>#N/A</v>
      </c>
      <c r="W96" t="e">
        <f t="shared" si="22"/>
        <v>#N/A</v>
      </c>
      <c r="X96" t="e">
        <f t="shared" si="23"/>
        <v>#N/A</v>
      </c>
      <c r="Y96" t="e">
        <f t="shared" si="24"/>
        <v>#N/A</v>
      </c>
    </row>
    <row r="97" spans="1:25" x14ac:dyDescent="0.25">
      <c r="A97" s="3">
        <v>88</v>
      </c>
      <c r="B97" s="5">
        <v>0.131771</v>
      </c>
      <c r="C97" s="7">
        <v>0.10509400000000001</v>
      </c>
      <c r="D97" s="13">
        <f>IF(util=1,F97,IF(util=2,H97,IF(util=3,J97,"err")))</f>
        <v>0.8177028749651698</v>
      </c>
      <c r="E97" s="13">
        <f>IF(util=1,G97,IF(util=2,I97,IF(util=3,K97,"err")))</f>
        <v>0.76784044966182896</v>
      </c>
      <c r="F97" s="28">
        <v>0.74662556999999996</v>
      </c>
      <c r="G97" s="28">
        <v>0.67894756999999994</v>
      </c>
      <c r="H97" s="13">
        <f t="shared" si="25"/>
        <v>0.71799999999999997</v>
      </c>
      <c r="I97" s="13">
        <f t="shared" si="26"/>
        <v>0.66500000000000004</v>
      </c>
      <c r="J97" s="28">
        <v>0.8177028749651698</v>
      </c>
      <c r="K97" s="28">
        <v>0.76784044966182896</v>
      </c>
      <c r="L97" s="12"/>
      <c r="M97" s="12"/>
      <c r="P97" s="3">
        <v>88</v>
      </c>
      <c r="Q97">
        <f t="shared" si="20"/>
        <v>150</v>
      </c>
      <c r="R97" s="28" t="e">
        <f t="shared" si="27"/>
        <v>#N/A</v>
      </c>
      <c r="S97" s="28" t="e">
        <f t="shared" si="28"/>
        <v>#N/A</v>
      </c>
      <c r="T97" t="e">
        <f t="shared" si="29"/>
        <v>#N/A</v>
      </c>
      <c r="U97" t="e">
        <f t="shared" si="30"/>
        <v>#N/A</v>
      </c>
      <c r="V97" t="e">
        <f t="shared" si="21"/>
        <v>#N/A</v>
      </c>
      <c r="W97" t="e">
        <f t="shared" si="22"/>
        <v>#N/A</v>
      </c>
      <c r="X97" t="e">
        <f t="shared" si="23"/>
        <v>#N/A</v>
      </c>
      <c r="Y97" t="e">
        <f t="shared" si="24"/>
        <v>#N/A</v>
      </c>
    </row>
    <row r="98" spans="1:25" x14ac:dyDescent="0.25">
      <c r="A98" s="3">
        <v>89</v>
      </c>
      <c r="B98" s="5">
        <v>0.148173</v>
      </c>
      <c r="C98" s="7">
        <v>0.11718099999999999</v>
      </c>
      <c r="D98" s="13">
        <f>IF(util=1,F98,IF(util=2,H98,IF(util=3,J98,"err")))</f>
        <v>0.81573610145683673</v>
      </c>
      <c r="E98" s="13">
        <f>IF(util=1,G98,IF(util=2,I98,IF(util=3,K98,"err")))</f>
        <v>0.7635056182014609</v>
      </c>
      <c r="F98" s="28">
        <v>0.74237635999999996</v>
      </c>
      <c r="G98" s="28">
        <v>0.67229185999999996</v>
      </c>
      <c r="H98" s="13">
        <f t="shared" si="25"/>
        <v>0.71799999999999997</v>
      </c>
      <c r="I98" s="13">
        <f t="shared" si="26"/>
        <v>0.66500000000000004</v>
      </c>
      <c r="J98" s="28">
        <v>0.81573610145683673</v>
      </c>
      <c r="K98" s="28">
        <v>0.7635056182014609</v>
      </c>
      <c r="L98" s="12"/>
      <c r="M98" s="12"/>
      <c r="P98" s="3">
        <v>89</v>
      </c>
      <c r="Q98">
        <f t="shared" si="20"/>
        <v>151</v>
      </c>
      <c r="R98" s="28" t="e">
        <f t="shared" si="27"/>
        <v>#N/A</v>
      </c>
      <c r="S98" s="28" t="e">
        <f t="shared" si="28"/>
        <v>#N/A</v>
      </c>
      <c r="T98" t="e">
        <f t="shared" si="29"/>
        <v>#N/A</v>
      </c>
      <c r="U98" t="e">
        <f t="shared" si="30"/>
        <v>#N/A</v>
      </c>
      <c r="V98" t="e">
        <f t="shared" si="21"/>
        <v>#N/A</v>
      </c>
      <c r="W98" t="e">
        <f t="shared" si="22"/>
        <v>#N/A</v>
      </c>
      <c r="X98" t="e">
        <f t="shared" si="23"/>
        <v>#N/A</v>
      </c>
      <c r="Y98" t="e">
        <f t="shared" si="24"/>
        <v>#N/A</v>
      </c>
    </row>
    <row r="99" spans="1:25" x14ac:dyDescent="0.25">
      <c r="A99" s="3">
        <v>90</v>
      </c>
      <c r="B99" s="5">
        <v>0.15778800000000001</v>
      </c>
      <c r="C99" s="7">
        <v>0.13162199999999999</v>
      </c>
      <c r="D99" s="13">
        <f>IF(util=1,F99,IF(util=2,H99,IF(util=3,J99,"err")))</f>
        <v>0.8137940623929425</v>
      </c>
      <c r="E99" s="13">
        <f>IF(util=1,G99,IF(util=2,I99,IF(util=3,K99,"err")))</f>
        <v>0.75911082088510118</v>
      </c>
      <c r="F99" s="28">
        <v>0.73810368999999998</v>
      </c>
      <c r="G99" s="28">
        <v>0.66553728999999995</v>
      </c>
      <c r="H99" s="13">
        <f t="shared" si="25"/>
        <v>0.66300000000000003</v>
      </c>
      <c r="I99" s="13">
        <f t="shared" si="26"/>
        <v>0.66500000000000004</v>
      </c>
      <c r="J99" s="28">
        <v>0.8137940623929425</v>
      </c>
      <c r="K99" s="28">
        <v>0.75911082088510118</v>
      </c>
      <c r="L99" s="12"/>
      <c r="M99" s="12"/>
      <c r="P99" s="3">
        <v>90</v>
      </c>
      <c r="Q99">
        <f t="shared" si="20"/>
        <v>152</v>
      </c>
      <c r="R99" s="28" t="e">
        <f t="shared" si="27"/>
        <v>#N/A</v>
      </c>
      <c r="S99" s="28" t="e">
        <f t="shared" si="28"/>
        <v>#N/A</v>
      </c>
      <c r="T99" t="e">
        <f t="shared" si="29"/>
        <v>#N/A</v>
      </c>
      <c r="U99" t="e">
        <f t="shared" si="30"/>
        <v>#N/A</v>
      </c>
      <c r="V99" t="e">
        <f t="shared" si="21"/>
        <v>#N/A</v>
      </c>
      <c r="W99" t="e">
        <f t="shared" si="22"/>
        <v>#N/A</v>
      </c>
      <c r="X99" t="e">
        <f t="shared" si="23"/>
        <v>#N/A</v>
      </c>
      <c r="Y99" t="e">
        <f t="shared" si="24"/>
        <v>#N/A</v>
      </c>
    </row>
    <row r="100" spans="1:25" x14ac:dyDescent="0.25">
      <c r="A100" s="3">
        <v>91</v>
      </c>
      <c r="B100" s="5">
        <v>0.17689299999999999</v>
      </c>
      <c r="C100" s="7">
        <v>0.14793000000000001</v>
      </c>
      <c r="D100" s="13">
        <f>IF(util=1,F100,IF(util=2,H100,IF(util=3,J100,"err")))</f>
        <v>0.81187774126043666</v>
      </c>
      <c r="E100" s="13">
        <f>IF(util=1,G100,IF(util=2,I100,IF(util=3,K100,"err")))</f>
        <v>0.7546576268373919</v>
      </c>
      <c r="F100" s="28">
        <v>0.73380961</v>
      </c>
      <c r="G100" s="28">
        <v>0.65868643999999998</v>
      </c>
      <c r="H100" s="13">
        <f t="shared" si="25"/>
        <v>0.66300000000000003</v>
      </c>
      <c r="I100" s="13">
        <f t="shared" si="26"/>
        <v>0.66500000000000004</v>
      </c>
      <c r="J100" s="28">
        <v>0.81187774126043666</v>
      </c>
      <c r="K100" s="28">
        <v>0.7546576268373919</v>
      </c>
      <c r="L100" s="12"/>
      <c r="M100" s="12"/>
      <c r="P100" s="3">
        <v>91</v>
      </c>
      <c r="Q100">
        <f t="shared" si="20"/>
        <v>153</v>
      </c>
      <c r="R100" s="28" t="e">
        <f t="shared" si="27"/>
        <v>#N/A</v>
      </c>
      <c r="S100" s="28" t="e">
        <f t="shared" si="28"/>
        <v>#N/A</v>
      </c>
      <c r="T100" t="e">
        <f t="shared" si="29"/>
        <v>#N/A</v>
      </c>
      <c r="U100" t="e">
        <f t="shared" si="30"/>
        <v>#N/A</v>
      </c>
      <c r="V100" t="e">
        <f t="shared" si="21"/>
        <v>#N/A</v>
      </c>
      <c r="W100" t="e">
        <f t="shared" si="22"/>
        <v>#N/A</v>
      </c>
      <c r="X100" t="e">
        <f t="shared" si="23"/>
        <v>#N/A</v>
      </c>
      <c r="Y100" t="e">
        <f t="shared" si="24"/>
        <v>#N/A</v>
      </c>
    </row>
    <row r="101" spans="1:25" x14ac:dyDescent="0.25">
      <c r="A101" s="3">
        <v>92</v>
      </c>
      <c r="B101" s="5">
        <v>0.1943</v>
      </c>
      <c r="C101" s="7">
        <v>0.16517899999999999</v>
      </c>
      <c r="D101" s="13">
        <f>IF(util=1,F101,IF(util=2,H101,IF(util=3,J101,"err")))</f>
        <v>0.80998809031469055</v>
      </c>
      <c r="E101" s="13">
        <f>IF(util=1,G101,IF(util=2,I101,IF(util=3,K101,"err")))</f>
        <v>0.75014774668457307</v>
      </c>
      <c r="F101" s="28">
        <v>0.72949626000000001</v>
      </c>
      <c r="G101" s="28">
        <v>0.65174239</v>
      </c>
      <c r="H101" s="13">
        <f t="shared" si="25"/>
        <v>0.66300000000000003</v>
      </c>
      <c r="I101" s="13">
        <f t="shared" si="26"/>
        <v>0.66500000000000004</v>
      </c>
      <c r="J101" s="28">
        <v>0.80998809031469055</v>
      </c>
      <c r="K101" s="28">
        <v>0.75014774668457307</v>
      </c>
      <c r="L101" s="12"/>
      <c r="M101" s="12"/>
      <c r="P101" s="3">
        <v>92</v>
      </c>
      <c r="Q101">
        <f t="shared" si="20"/>
        <v>154</v>
      </c>
      <c r="R101" s="28" t="e">
        <f t="shared" si="27"/>
        <v>#N/A</v>
      </c>
      <c r="S101" s="28" t="e">
        <f t="shared" si="28"/>
        <v>#N/A</v>
      </c>
      <c r="T101" t="e">
        <f t="shared" si="29"/>
        <v>#N/A</v>
      </c>
      <c r="U101" t="e">
        <f t="shared" si="30"/>
        <v>#N/A</v>
      </c>
      <c r="V101" t="e">
        <f t="shared" si="21"/>
        <v>#N/A</v>
      </c>
      <c r="W101" t="e">
        <f t="shared" si="22"/>
        <v>#N/A</v>
      </c>
      <c r="X101" t="e">
        <f t="shared" si="23"/>
        <v>#N/A</v>
      </c>
      <c r="Y101" t="e">
        <f t="shared" si="24"/>
        <v>#N/A</v>
      </c>
    </row>
    <row r="102" spans="1:25" x14ac:dyDescent="0.25">
      <c r="A102" s="3">
        <v>93</v>
      </c>
      <c r="B102" s="5">
        <v>0.214033</v>
      </c>
      <c r="C102" s="7">
        <v>0.182699</v>
      </c>
      <c r="D102" s="13">
        <f>IF(util=1,F102,IF(util=2,H102,IF(util=3,J102,"err")))</f>
        <v>0.80812602928646238</v>
      </c>
      <c r="E102" s="13">
        <f>IF(util=1,G102,IF(util=2,I102,IF(util=3,K102,"err")))</f>
        <v>0.7455830349755217</v>
      </c>
      <c r="F102" s="28">
        <v>0.72516592999999996</v>
      </c>
      <c r="G102" s="28">
        <v>0.64470888000000004</v>
      </c>
      <c r="H102" s="13">
        <f t="shared" si="25"/>
        <v>0.66300000000000003</v>
      </c>
      <c r="I102" s="13">
        <f t="shared" si="26"/>
        <v>0.66500000000000004</v>
      </c>
      <c r="J102" s="28">
        <v>0.80812602928646238</v>
      </c>
      <c r="K102" s="28">
        <v>0.7455830349755217</v>
      </c>
      <c r="L102" s="12"/>
      <c r="M102" s="12"/>
      <c r="P102" s="3">
        <v>93</v>
      </c>
      <c r="Q102">
        <f t="shared" si="20"/>
        <v>155</v>
      </c>
      <c r="R102" s="28" t="e">
        <f t="shared" si="27"/>
        <v>#N/A</v>
      </c>
      <c r="S102" s="28" t="e">
        <f t="shared" si="28"/>
        <v>#N/A</v>
      </c>
      <c r="T102" t="e">
        <f t="shared" si="29"/>
        <v>#N/A</v>
      </c>
      <c r="U102" t="e">
        <f t="shared" si="30"/>
        <v>#N/A</v>
      </c>
      <c r="V102" t="e">
        <f t="shared" si="21"/>
        <v>#N/A</v>
      </c>
      <c r="W102" t="e">
        <f t="shared" si="22"/>
        <v>#N/A</v>
      </c>
      <c r="X102" t="e">
        <f t="shared" si="23"/>
        <v>#N/A</v>
      </c>
      <c r="Y102" t="e">
        <f t="shared" si="24"/>
        <v>#N/A</v>
      </c>
    </row>
    <row r="103" spans="1:25" x14ac:dyDescent="0.25">
      <c r="A103" s="3">
        <v>94</v>
      </c>
      <c r="B103" s="5">
        <v>0.23701800000000001</v>
      </c>
      <c r="C103" s="7">
        <v>0.20327300000000001</v>
      </c>
      <c r="D103" s="13">
        <f>IF(util=1,F103,IF(util=2,H103,IF(util=3,J103,"err")))</f>
        <v>0.80629244415186097</v>
      </c>
      <c r="E103" s="13">
        <f>IF(util=1,G103,IF(util=2,I103,IF(util=3,K103,"err")))</f>
        <v>0.74096549228783926</v>
      </c>
      <c r="F103" s="28">
        <v>0.72082100000000005</v>
      </c>
      <c r="G103" s="28">
        <v>0.63759025000000003</v>
      </c>
      <c r="H103" s="13">
        <f t="shared" si="25"/>
        <v>0.66300000000000003</v>
      </c>
      <c r="I103" s="13">
        <f t="shared" si="26"/>
        <v>0.66500000000000004</v>
      </c>
      <c r="J103" s="28">
        <v>0.80629244415186097</v>
      </c>
      <c r="K103" s="28">
        <v>0.74096549228783926</v>
      </c>
      <c r="L103" s="12"/>
      <c r="M103" s="12"/>
      <c r="P103" s="3">
        <v>94</v>
      </c>
      <c r="Q103">
        <f t="shared" si="20"/>
        <v>156</v>
      </c>
      <c r="R103" s="28" t="e">
        <f t="shared" si="27"/>
        <v>#N/A</v>
      </c>
      <c r="S103" s="28" t="e">
        <f t="shared" si="28"/>
        <v>#N/A</v>
      </c>
      <c r="T103" t="e">
        <f t="shared" si="29"/>
        <v>#N/A</v>
      </c>
      <c r="U103" t="e">
        <f t="shared" si="30"/>
        <v>#N/A</v>
      </c>
      <c r="V103" t="e">
        <f t="shared" si="21"/>
        <v>#N/A</v>
      </c>
      <c r="W103" t="e">
        <f t="shared" si="22"/>
        <v>#N/A</v>
      </c>
      <c r="X103" t="e">
        <f t="shared" si="23"/>
        <v>#N/A</v>
      </c>
      <c r="Y103" t="e">
        <f t="shared" si="24"/>
        <v>#N/A</v>
      </c>
    </row>
    <row r="104" spans="1:25" x14ac:dyDescent="0.25">
      <c r="A104" s="3">
        <v>95</v>
      </c>
      <c r="B104" s="5">
        <v>0.26174500000000001</v>
      </c>
      <c r="C104" s="7">
        <v>0.226544</v>
      </c>
      <c r="D104" s="13">
        <f>IF(util=1,F104,IF(util=2,H104,IF(util=3,J104,"err")))</f>
        <v>0.80448818596799754</v>
      </c>
      <c r="E104" s="13">
        <f>IF(util=1,G104,IF(util=2,I104,IF(util=3,K104,"err")))</f>
        <v>0.73629726699673015</v>
      </c>
      <c r="F104" s="28">
        <v>0.71646399000000005</v>
      </c>
      <c r="G104" s="28">
        <v>0.63039157999999995</v>
      </c>
      <c r="H104" s="13">
        <f t="shared" si="25"/>
        <v>0.66300000000000003</v>
      </c>
      <c r="I104" s="13">
        <f t="shared" si="26"/>
        <v>0.66500000000000004</v>
      </c>
      <c r="J104" s="28">
        <v>0.80448818596799754</v>
      </c>
      <c r="K104" s="28">
        <v>0.73629726699673015</v>
      </c>
      <c r="L104" s="12"/>
      <c r="M104" s="12"/>
      <c r="P104" s="3">
        <v>95</v>
      </c>
      <c r="Q104">
        <f t="shared" si="20"/>
        <v>157</v>
      </c>
      <c r="R104" s="28" t="e">
        <f t="shared" si="27"/>
        <v>#N/A</v>
      </c>
      <c r="S104" s="28" t="e">
        <f t="shared" si="28"/>
        <v>#N/A</v>
      </c>
      <c r="T104" t="e">
        <f t="shared" si="29"/>
        <v>#N/A</v>
      </c>
      <c r="U104" t="e">
        <f t="shared" si="30"/>
        <v>#N/A</v>
      </c>
      <c r="V104" t="e">
        <f t="shared" si="21"/>
        <v>#N/A</v>
      </c>
      <c r="W104" t="e">
        <f t="shared" si="22"/>
        <v>#N/A</v>
      </c>
      <c r="X104" t="e">
        <f t="shared" si="23"/>
        <v>#N/A</v>
      </c>
      <c r="Y104" t="e">
        <f t="shared" si="24"/>
        <v>#N/A</v>
      </c>
    </row>
    <row r="105" spans="1:25" x14ac:dyDescent="0.25">
      <c r="A105" s="3">
        <v>96</v>
      </c>
      <c r="B105" s="5">
        <v>0.290462</v>
      </c>
      <c r="C105" s="7">
        <v>0.25041999999999998</v>
      </c>
      <c r="D105" s="13">
        <f>IF(util=1,F105,IF(util=2,H105,IF(util=3,J105,"err")))</f>
        <v>0.80271406977681659</v>
      </c>
      <c r="E105" s="13">
        <f>IF(util=1,G105,IF(util=2,I105,IF(util=3,K105,"err")))</f>
        <v>0.73158065668498118</v>
      </c>
      <c r="F105" s="28">
        <v>0.71209750999999999</v>
      </c>
      <c r="G105" s="28">
        <v>0.62311863999999995</v>
      </c>
      <c r="H105" s="13">
        <f t="shared" si="25"/>
        <v>0.66300000000000003</v>
      </c>
      <c r="I105" s="13">
        <f t="shared" si="26"/>
        <v>0.66500000000000004</v>
      </c>
      <c r="J105" s="28">
        <v>0.80271406977681659</v>
      </c>
      <c r="K105" s="28">
        <v>0.73158065668498118</v>
      </c>
      <c r="L105" s="12"/>
      <c r="M105" s="12"/>
      <c r="P105" s="3">
        <v>96</v>
      </c>
      <c r="Q105">
        <f t="shared" ref="Q105:Q109" si="31">Age+P105</f>
        <v>158</v>
      </c>
      <c r="R105" s="28" t="e">
        <f t="shared" si="27"/>
        <v>#N/A</v>
      </c>
      <c r="S105" s="28" t="e">
        <f t="shared" si="28"/>
        <v>#N/A</v>
      </c>
      <c r="T105" t="e">
        <f t="shared" si="29"/>
        <v>#N/A</v>
      </c>
      <c r="U105" t="e">
        <f t="shared" si="30"/>
        <v>#N/A</v>
      </c>
      <c r="V105" t="e">
        <f t="shared" si="21"/>
        <v>#N/A</v>
      </c>
      <c r="W105" t="e">
        <f t="shared" si="22"/>
        <v>#N/A</v>
      </c>
      <c r="X105" t="e">
        <f t="shared" si="23"/>
        <v>#N/A</v>
      </c>
      <c r="Y105" t="e">
        <f t="shared" si="24"/>
        <v>#N/A</v>
      </c>
    </row>
    <row r="106" spans="1:25" x14ac:dyDescent="0.25">
      <c r="A106" s="3">
        <v>97</v>
      </c>
      <c r="B106" s="5">
        <v>0.30513800000000002</v>
      </c>
      <c r="C106" s="7">
        <v>0.26713999999999999</v>
      </c>
      <c r="D106" s="13">
        <f>IF(util=1,F106,IF(util=2,H106,IF(util=3,J106,"err")))</f>
        <v>0.80097087357938324</v>
      </c>
      <c r="E106" s="13">
        <f>IF(util=1,G106,IF(util=2,I106,IF(util=3,K106,"err")))</f>
        <v>0.72681810917304357</v>
      </c>
      <c r="F106" s="28">
        <v>0.70772433999999995</v>
      </c>
      <c r="G106" s="28">
        <v>0.61577799</v>
      </c>
      <c r="H106" s="13">
        <f t="shared" si="25"/>
        <v>0.66300000000000003</v>
      </c>
      <c r="I106" s="13">
        <f t="shared" si="26"/>
        <v>0.66500000000000004</v>
      </c>
      <c r="J106" s="28">
        <v>0.80097087357938324</v>
      </c>
      <c r="K106" s="28">
        <v>0.72681810917304357</v>
      </c>
      <c r="L106" s="12"/>
      <c r="M106" s="12"/>
      <c r="P106" s="3">
        <v>97</v>
      </c>
      <c r="Q106">
        <f t="shared" si="31"/>
        <v>159</v>
      </c>
      <c r="R106" s="28" t="e">
        <f t="shared" si="27"/>
        <v>#N/A</v>
      </c>
      <c r="S106" s="28" t="e">
        <f t="shared" si="28"/>
        <v>#N/A</v>
      </c>
      <c r="T106" t="e">
        <f t="shared" si="29"/>
        <v>#N/A</v>
      </c>
      <c r="U106" t="e">
        <f t="shared" si="30"/>
        <v>#N/A</v>
      </c>
      <c r="V106" t="e">
        <f t="shared" si="21"/>
        <v>#N/A</v>
      </c>
      <c r="W106" t="e">
        <f t="shared" si="22"/>
        <v>#N/A</v>
      </c>
      <c r="X106" t="e">
        <f t="shared" si="23"/>
        <v>#N/A</v>
      </c>
      <c r="Y106" t="e">
        <f t="shared" si="24"/>
        <v>#N/A</v>
      </c>
    </row>
    <row r="107" spans="1:25" x14ac:dyDescent="0.25">
      <c r="A107" s="3">
        <v>98</v>
      </c>
      <c r="B107" s="5">
        <v>0.326401</v>
      </c>
      <c r="C107" s="7">
        <v>0.29338900000000001</v>
      </c>
      <c r="D107" s="13">
        <f>IF(util=1,F107,IF(util=2,H107,IF(util=3,J107,"err")))</f>
        <v>0.79925933738268562</v>
      </c>
      <c r="E107" s="13">
        <f>IF(util=1,G107,IF(util=2,I107,IF(util=3,K107,"err")))</f>
        <v>0.72201222314903934</v>
      </c>
      <c r="F107" s="28">
        <v>0.70334735999999998</v>
      </c>
      <c r="G107" s="28">
        <v>0.60837695999999997</v>
      </c>
      <c r="H107" s="13">
        <f t="shared" si="25"/>
        <v>0.66300000000000003</v>
      </c>
      <c r="I107" s="13">
        <f t="shared" si="26"/>
        <v>0.66500000000000004</v>
      </c>
      <c r="J107" s="28">
        <v>0.79925933738268562</v>
      </c>
      <c r="K107" s="28">
        <v>0.72201222314903934</v>
      </c>
      <c r="L107" s="12"/>
      <c r="M107" s="12"/>
      <c r="P107" s="3">
        <v>98</v>
      </c>
      <c r="Q107">
        <f t="shared" si="31"/>
        <v>160</v>
      </c>
      <c r="R107" s="28" t="e">
        <f t="shared" si="27"/>
        <v>#N/A</v>
      </c>
      <c r="S107" s="28" t="e">
        <f t="shared" si="28"/>
        <v>#N/A</v>
      </c>
      <c r="T107" t="e">
        <f t="shared" si="29"/>
        <v>#N/A</v>
      </c>
      <c r="U107" t="e">
        <f t="shared" si="30"/>
        <v>#N/A</v>
      </c>
      <c r="V107" t="e">
        <f t="shared" si="21"/>
        <v>#N/A</v>
      </c>
      <c r="W107" t="e">
        <f t="shared" si="22"/>
        <v>#N/A</v>
      </c>
      <c r="X107" t="e">
        <f t="shared" si="23"/>
        <v>#N/A</v>
      </c>
      <c r="Y107" t="e">
        <f t="shared" si="24"/>
        <v>#N/A</v>
      </c>
    </row>
    <row r="108" spans="1:25" x14ac:dyDescent="0.25">
      <c r="A108" s="3">
        <v>99</v>
      </c>
      <c r="B108" s="5">
        <v>0.36866500000000002</v>
      </c>
      <c r="C108" s="7">
        <v>0.31467800000000001</v>
      </c>
      <c r="D108" s="13">
        <f>IF(util=1,F108,IF(util=2,H108,IF(util=3,J108,"err")))</f>
        <v>0.79758016232078621</v>
      </c>
      <c r="E108" s="13">
        <f>IF(util=1,G108,IF(util=2,I108,IF(util=3,K108,"err")))</f>
        <v>0.71716574837945579</v>
      </c>
      <c r="F108" s="28">
        <v>0.69896955999999999</v>
      </c>
      <c r="G108" s="28">
        <v>0.60092374999999998</v>
      </c>
      <c r="H108" s="13">
        <f t="shared" si="25"/>
        <v>0.66300000000000003</v>
      </c>
      <c r="I108" s="13">
        <f t="shared" si="26"/>
        <v>0.66500000000000004</v>
      </c>
      <c r="J108" s="28">
        <v>0.79758016232078621</v>
      </c>
      <c r="K108" s="28">
        <v>0.71716574837945579</v>
      </c>
      <c r="L108" s="12"/>
      <c r="M108" s="12"/>
      <c r="P108" s="3">
        <v>99</v>
      </c>
      <c r="Q108">
        <f t="shared" si="31"/>
        <v>161</v>
      </c>
      <c r="R108" s="28" t="e">
        <f t="shared" si="27"/>
        <v>#N/A</v>
      </c>
      <c r="S108" s="28" t="e">
        <f t="shared" si="28"/>
        <v>#N/A</v>
      </c>
      <c r="T108" t="e">
        <f t="shared" si="29"/>
        <v>#N/A</v>
      </c>
      <c r="U108" t="e">
        <f t="shared" si="30"/>
        <v>#N/A</v>
      </c>
      <c r="V108" t="e">
        <f t="shared" si="21"/>
        <v>#N/A</v>
      </c>
      <c r="W108" t="e">
        <f t="shared" si="22"/>
        <v>#N/A</v>
      </c>
      <c r="X108" t="e">
        <f t="shared" si="23"/>
        <v>#N/A</v>
      </c>
      <c r="Y108" t="e">
        <f t="shared" si="24"/>
        <v>#N/A</v>
      </c>
    </row>
    <row r="109" spans="1:25" x14ac:dyDescent="0.25">
      <c r="A109" s="3">
        <v>100</v>
      </c>
      <c r="B109">
        <v>0.38807000000000003</v>
      </c>
      <c r="C109" s="6">
        <v>0.35030600000000001</v>
      </c>
      <c r="D109" s="13">
        <f>IF(util=1,F109,IF(util=2,H109,IF(util=3,J109,"err")))</f>
        <v>0.79593400985192675</v>
      </c>
      <c r="E109" s="13">
        <f>IF(util=1,G109,IF(util=2,I109,IF(util=3,K109,"err")))</f>
        <v>0.71228158548234688</v>
      </c>
      <c r="F109" s="28">
        <v>0.69459409999999999</v>
      </c>
      <c r="G109" s="28">
        <v>0.59342735999999996</v>
      </c>
      <c r="H109" s="13">
        <f t="shared" si="25"/>
        <v>0.66300000000000003</v>
      </c>
      <c r="I109" s="13">
        <f t="shared" si="26"/>
        <v>0.66500000000000004</v>
      </c>
      <c r="J109" s="28">
        <v>0.79593400985192675</v>
      </c>
      <c r="K109" s="28">
        <v>0.71228158548234688</v>
      </c>
      <c r="L109" s="11"/>
      <c r="M109" s="11"/>
      <c r="P109" s="3">
        <v>100</v>
      </c>
      <c r="Q109">
        <f t="shared" si="31"/>
        <v>162</v>
      </c>
      <c r="R109" s="28" t="e">
        <f t="shared" si="27"/>
        <v>#N/A</v>
      </c>
      <c r="S109" s="28" t="e">
        <f t="shared" si="28"/>
        <v>#N/A</v>
      </c>
      <c r="T109" t="e">
        <f t="shared" si="29"/>
        <v>#N/A</v>
      </c>
      <c r="U109" t="e">
        <f t="shared" si="30"/>
        <v>#N/A</v>
      </c>
      <c r="V109" t="e">
        <f t="shared" si="21"/>
        <v>#N/A</v>
      </c>
      <c r="W109" t="e">
        <f t="shared" si="22"/>
        <v>#N/A</v>
      </c>
      <c r="X109" t="e">
        <f t="shared" si="23"/>
        <v>#N/A</v>
      </c>
      <c r="Y109" t="e">
        <f t="shared" si="24"/>
        <v>#N/A</v>
      </c>
    </row>
    <row r="110" spans="1:25" x14ac:dyDescent="0.25">
      <c r="D110" s="13">
        <f>IF(util=1,F110,IF(util=2,H110,IF(util=3,J110,"err")))</f>
        <v>0.7943215010329483</v>
      </c>
      <c r="E110" s="13">
        <f>IF(util=1,G110,IF(util=2,I110,IF(util=3,K110,"err")))</f>
        <v>0.70736278524602558</v>
      </c>
      <c r="F110" s="28">
        <v>0.69022424999999998</v>
      </c>
      <c r="G110" s="28">
        <v>0.58589765999999999</v>
      </c>
      <c r="H110" s="13"/>
      <c r="I110" s="13">
        <f t="shared" si="26"/>
        <v>0.88100000000000001</v>
      </c>
      <c r="J110" s="28">
        <v>0.7943215010329483</v>
      </c>
      <c r="K110" s="28">
        <v>0.70736278524602558</v>
      </c>
    </row>
  </sheetData>
  <mergeCells count="3">
    <mergeCell ref="R7:S7"/>
    <mergeCell ref="T7:U7"/>
    <mergeCell ref="A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AW calculator</vt:lpstr>
      <vt:lpstr>Age</vt:lpstr>
      <vt:lpstr>Disc</vt:lpstr>
      <vt:lpstr>Female</vt:lpstr>
      <vt:lpstr>lifetable</vt:lpstr>
      <vt:lpstr>util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Wailoo</dc:creator>
  <cp:lastModifiedBy>Allan Wailoo</cp:lastModifiedBy>
  <dcterms:created xsi:type="dcterms:W3CDTF">2022-05-20T09:48:15Z</dcterms:created>
  <dcterms:modified xsi:type="dcterms:W3CDTF">2026-01-16T13:48:29Z</dcterms:modified>
</cp:coreProperties>
</file>